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charts/chart6.xml" ContentType="application/vnd.openxmlformats-officedocument.drawingml.chart+xml"/>
  <Override PartName="/xl/charts/chart7.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charts/chart8.xml" ContentType="application/vnd.openxmlformats-officedocument.drawingml.chart+xml"/>
  <Override PartName="/xl/charts/chart9.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30" windowWidth="19200" windowHeight="11760" firstSheet="1" activeTab="4"/>
  </bookViews>
  <sheets>
    <sheet name="質問票(授業用Old)" sheetId="7" state="hidden" r:id="rId1"/>
    <sheet name="結果異常値無" sheetId="8" r:id="rId2"/>
    <sheet name="結果異常値あり" sheetId="9" r:id="rId3"/>
    <sheet name="MakeDummy" sheetId="10" state="hidden" r:id="rId4"/>
    <sheet name="異常値検出" sheetId="11" r:id="rId5"/>
    <sheet name="要約" sheetId="12" r:id="rId6"/>
    <sheet name="表1" sheetId="13" r:id="rId7"/>
    <sheet name="表1数値" sheetId="14" r:id="rId8"/>
    <sheet name="ヒストグラム)" sheetId="15" r:id="rId9"/>
    <sheet name="円グラフ" sheetId="17" r:id="rId10"/>
    <sheet name="複数回答グラフ" sheetId="16" r:id="rId11"/>
    <sheet name="折れ線グラフ" sheetId="18" r:id="rId12"/>
    <sheet name="クロス表2A" sheetId="19" r:id="rId13"/>
    <sheet name="クロス表グラフ" sheetId="20" r:id="rId14"/>
    <sheet name="クロス表2B" sheetId="21" r:id="rId15"/>
  </sheets>
  <definedNames>
    <definedName name="_xlnm._FilterDatabase" localSheetId="1" hidden="1">結果異常値無!$AU$1:$AU$41</definedName>
    <definedName name="_xlnm._FilterDatabase" localSheetId="0" hidden="1">'質問票(授業用Old)'!$G$1:$G$150</definedName>
    <definedName name="_xlnm.Print_Area" localSheetId="0">'質問票(授業用Old)'!$A$1:$I$148</definedName>
  </definedNames>
  <calcPr calcId="125725"/>
</workbook>
</file>

<file path=xl/calcChain.xml><?xml version="1.0" encoding="utf-8"?>
<calcChain xmlns="http://schemas.openxmlformats.org/spreadsheetml/2006/main">
  <c r="C64" i="21"/>
  <c r="C62"/>
  <c r="C63" s="1"/>
  <c r="J65"/>
  <c r="I65"/>
  <c r="H65"/>
  <c r="G65"/>
  <c r="F65"/>
  <c r="E65"/>
  <c r="D65"/>
  <c r="J63"/>
  <c r="I63"/>
  <c r="H63"/>
  <c r="G63"/>
  <c r="F63"/>
  <c r="E63"/>
  <c r="D63"/>
  <c r="C65"/>
  <c r="J64"/>
  <c r="I64"/>
  <c r="H64"/>
  <c r="G64"/>
  <c r="F64"/>
  <c r="E64"/>
  <c r="D64"/>
  <c r="J62"/>
  <c r="I62"/>
  <c r="H62"/>
  <c r="G62"/>
  <c r="F62"/>
  <c r="E62"/>
  <c r="D62"/>
  <c r="F58"/>
  <c r="F57"/>
  <c r="F56"/>
  <c r="F55"/>
  <c r="F54"/>
  <c r="F53"/>
  <c r="F52"/>
  <c r="F51"/>
  <c r="F48"/>
  <c r="F47"/>
  <c r="F46"/>
  <c r="F45"/>
  <c r="F44"/>
  <c r="F43"/>
  <c r="F42"/>
  <c r="C52"/>
  <c r="C51"/>
  <c r="C48"/>
  <c r="C47"/>
  <c r="C46"/>
  <c r="C45"/>
  <c r="C44"/>
  <c r="C43"/>
  <c r="C42"/>
  <c r="G62" i="19"/>
  <c r="F62"/>
  <c r="E62"/>
  <c r="D62"/>
  <c r="H62"/>
  <c r="C62"/>
  <c r="H61"/>
  <c r="G61"/>
  <c r="F61"/>
  <c r="E61"/>
  <c r="D61"/>
  <c r="C61"/>
  <c r="F56"/>
  <c r="G56" s="1"/>
  <c r="F55"/>
  <c r="G55" s="1"/>
  <c r="F54"/>
  <c r="G54" s="1"/>
  <c r="F53"/>
  <c r="G53" s="1"/>
  <c r="AE52"/>
  <c r="AF52" s="1"/>
  <c r="F52"/>
  <c r="G52" s="1"/>
  <c r="C52"/>
  <c r="D52" s="1"/>
  <c r="AE51"/>
  <c r="AF51" s="1"/>
  <c r="F51"/>
  <c r="G51" s="1"/>
  <c r="C51"/>
  <c r="D51" s="1"/>
  <c r="BZ48"/>
  <c r="BY48"/>
  <c r="BX48"/>
  <c r="BW48"/>
  <c r="BV48"/>
  <c r="BU48"/>
  <c r="BT48"/>
  <c r="BS48"/>
  <c r="BR48"/>
  <c r="BQ48"/>
  <c r="BP48"/>
  <c r="BO48"/>
  <c r="BN48"/>
  <c r="BM48"/>
  <c r="BL48"/>
  <c r="BK48"/>
  <c r="BJ48"/>
  <c r="BI48"/>
  <c r="BH48"/>
  <c r="BG48"/>
  <c r="BF48"/>
  <c r="BE48"/>
  <c r="BD48"/>
  <c r="BC48"/>
  <c r="BB48"/>
  <c r="BA48"/>
  <c r="AZ48"/>
  <c r="AY48"/>
  <c r="AX48"/>
  <c r="AW48"/>
  <c r="AV48"/>
  <c r="AU48"/>
  <c r="AT48"/>
  <c r="AS48"/>
  <c r="AR48"/>
  <c r="AQ48"/>
  <c r="AP48"/>
  <c r="AO48"/>
  <c r="AN48"/>
  <c r="AM48"/>
  <c r="AL48"/>
  <c r="AK48"/>
  <c r="AJ48"/>
  <c r="AI48"/>
  <c r="AH48"/>
  <c r="AG48"/>
  <c r="AE48"/>
  <c r="AC48"/>
  <c r="AB48"/>
  <c r="AA48"/>
  <c r="Z48"/>
  <c r="Y48"/>
  <c r="X48"/>
  <c r="W48"/>
  <c r="V48"/>
  <c r="U48"/>
  <c r="T48"/>
  <c r="S48"/>
  <c r="R48"/>
  <c r="Q48"/>
  <c r="P48"/>
  <c r="O48"/>
  <c r="N48"/>
  <c r="M48"/>
  <c r="L48"/>
  <c r="K48"/>
  <c r="J48"/>
  <c r="I48"/>
  <c r="F48"/>
  <c r="C48"/>
  <c r="BZ47"/>
  <c r="BY47"/>
  <c r="BX47"/>
  <c r="BW47"/>
  <c r="BV47"/>
  <c r="BU47"/>
  <c r="BT47"/>
  <c r="BS47"/>
  <c r="BR47"/>
  <c r="BQ47"/>
  <c r="BP47"/>
  <c r="BO47"/>
  <c r="BN47"/>
  <c r="BM47"/>
  <c r="BL47"/>
  <c r="BK47"/>
  <c r="BJ47"/>
  <c r="BI47"/>
  <c r="BH47"/>
  <c r="BG47"/>
  <c r="BF47"/>
  <c r="BE47"/>
  <c r="BD47"/>
  <c r="BC47"/>
  <c r="BB47"/>
  <c r="BA47"/>
  <c r="AZ47"/>
  <c r="AY47"/>
  <c r="AX47"/>
  <c r="AW47"/>
  <c r="AV47"/>
  <c r="AU47"/>
  <c r="AT47"/>
  <c r="AS47"/>
  <c r="AR47"/>
  <c r="AQ47"/>
  <c r="AP47"/>
  <c r="AO47"/>
  <c r="AN47"/>
  <c r="AM47"/>
  <c r="AL47"/>
  <c r="AK47"/>
  <c r="AJ47"/>
  <c r="AI47"/>
  <c r="AH47"/>
  <c r="AG47"/>
  <c r="AE47"/>
  <c r="AC47"/>
  <c r="AB47"/>
  <c r="AA47"/>
  <c r="Z47"/>
  <c r="Y47"/>
  <c r="X47"/>
  <c r="W47"/>
  <c r="V47"/>
  <c r="U47"/>
  <c r="T47"/>
  <c r="S47"/>
  <c r="R47"/>
  <c r="Q47"/>
  <c r="P47"/>
  <c r="O47"/>
  <c r="N47"/>
  <c r="M47"/>
  <c r="L47"/>
  <c r="K47"/>
  <c r="J47"/>
  <c r="I47"/>
  <c r="F47"/>
  <c r="C47"/>
  <c r="BZ46"/>
  <c r="BY46"/>
  <c r="BX46"/>
  <c r="BW46"/>
  <c r="BV46"/>
  <c r="BU46"/>
  <c r="BT46"/>
  <c r="BS46"/>
  <c r="BR46"/>
  <c r="BQ46"/>
  <c r="BP46"/>
  <c r="BO46"/>
  <c r="BN46"/>
  <c r="BM46"/>
  <c r="BL46"/>
  <c r="BK46"/>
  <c r="BJ46"/>
  <c r="BI46"/>
  <c r="BH46"/>
  <c r="BG46"/>
  <c r="BF46"/>
  <c r="BE46"/>
  <c r="BD46"/>
  <c r="BC46"/>
  <c r="BB46"/>
  <c r="BA46"/>
  <c r="AZ46"/>
  <c r="AY46"/>
  <c r="AX46"/>
  <c r="AW46"/>
  <c r="AV46"/>
  <c r="AU46"/>
  <c r="AT46"/>
  <c r="AS46"/>
  <c r="AR46"/>
  <c r="AQ46"/>
  <c r="AP46"/>
  <c r="AO46"/>
  <c r="AN46"/>
  <c r="AM46"/>
  <c r="AL46"/>
  <c r="AK46"/>
  <c r="AJ46"/>
  <c r="AI46"/>
  <c r="AH46"/>
  <c r="AG46"/>
  <c r="AE46"/>
  <c r="AC46"/>
  <c r="AB46"/>
  <c r="AA46"/>
  <c r="Z46"/>
  <c r="Y46"/>
  <c r="X46"/>
  <c r="W46"/>
  <c r="V46"/>
  <c r="U46"/>
  <c r="T46"/>
  <c r="S46"/>
  <c r="R46"/>
  <c r="Q46"/>
  <c r="P46"/>
  <c r="O46"/>
  <c r="N46"/>
  <c r="M46"/>
  <c r="L46"/>
  <c r="K46"/>
  <c r="J46"/>
  <c r="I46"/>
  <c r="F46"/>
  <c r="C46"/>
  <c r="BZ45"/>
  <c r="BY45"/>
  <c r="BX45"/>
  <c r="BW45"/>
  <c r="BV45"/>
  <c r="BU45"/>
  <c r="BT45"/>
  <c r="BS45"/>
  <c r="BR45"/>
  <c r="BQ45"/>
  <c r="BP45"/>
  <c r="BO45"/>
  <c r="BN45"/>
  <c r="BM45"/>
  <c r="BL45"/>
  <c r="BK45"/>
  <c r="BJ45"/>
  <c r="BI45"/>
  <c r="BH45"/>
  <c r="BG45"/>
  <c r="BF45"/>
  <c r="BE45"/>
  <c r="BD45"/>
  <c r="BC45"/>
  <c r="BB45"/>
  <c r="BA45"/>
  <c r="AZ45"/>
  <c r="AY45"/>
  <c r="AX45"/>
  <c r="AW45"/>
  <c r="AV45"/>
  <c r="AU45"/>
  <c r="AT45"/>
  <c r="AS45"/>
  <c r="AR45"/>
  <c r="AQ45"/>
  <c r="AP45"/>
  <c r="AO45"/>
  <c r="AN45"/>
  <c r="AM45"/>
  <c r="AL45"/>
  <c r="AK45"/>
  <c r="AJ45"/>
  <c r="AI45"/>
  <c r="AH45"/>
  <c r="AG45"/>
  <c r="AE45"/>
  <c r="AC45"/>
  <c r="AB45"/>
  <c r="AA45"/>
  <c r="Z45"/>
  <c r="Y45"/>
  <c r="X45"/>
  <c r="W45"/>
  <c r="V45"/>
  <c r="U45"/>
  <c r="T45"/>
  <c r="S45"/>
  <c r="R45"/>
  <c r="Q45"/>
  <c r="P45"/>
  <c r="O45"/>
  <c r="N45"/>
  <c r="M45"/>
  <c r="L45"/>
  <c r="K45"/>
  <c r="J45"/>
  <c r="I45"/>
  <c r="F45"/>
  <c r="C45"/>
  <c r="BZ44"/>
  <c r="BY44"/>
  <c r="BX44"/>
  <c r="BW44"/>
  <c r="BV44"/>
  <c r="BU44"/>
  <c r="BT44"/>
  <c r="BS44"/>
  <c r="BR44"/>
  <c r="BQ44"/>
  <c r="BP44"/>
  <c r="BO44"/>
  <c r="BN44"/>
  <c r="BM44"/>
  <c r="BL44"/>
  <c r="BK44"/>
  <c r="BJ44"/>
  <c r="BI44"/>
  <c r="BH44"/>
  <c r="BG44"/>
  <c r="BF44"/>
  <c r="BE44"/>
  <c r="BD44"/>
  <c r="BC44"/>
  <c r="BB44"/>
  <c r="BA44"/>
  <c r="AZ44"/>
  <c r="AY44"/>
  <c r="AX44"/>
  <c r="AW44"/>
  <c r="AV44"/>
  <c r="AU44"/>
  <c r="AT44"/>
  <c r="AS44"/>
  <c r="AR44"/>
  <c r="AQ44"/>
  <c r="AP44"/>
  <c r="AO44"/>
  <c r="AN44"/>
  <c r="AM44"/>
  <c r="AL44"/>
  <c r="AK44"/>
  <c r="AJ44"/>
  <c r="AI44"/>
  <c r="AH44"/>
  <c r="AG44"/>
  <c r="AE44"/>
  <c r="AC44"/>
  <c r="AB44"/>
  <c r="AA44"/>
  <c r="Z44"/>
  <c r="Y44"/>
  <c r="X44"/>
  <c r="W44"/>
  <c r="V44"/>
  <c r="U44"/>
  <c r="T44"/>
  <c r="S44"/>
  <c r="R44"/>
  <c r="Q44"/>
  <c r="P44"/>
  <c r="O44"/>
  <c r="N44"/>
  <c r="M44"/>
  <c r="L44"/>
  <c r="K44"/>
  <c r="J44"/>
  <c r="I44"/>
  <c r="F44"/>
  <c r="C44"/>
  <c r="BZ43"/>
  <c r="BY43"/>
  <c r="BX43"/>
  <c r="BW43"/>
  <c r="BV43"/>
  <c r="BU43"/>
  <c r="BT43"/>
  <c r="BS43"/>
  <c r="BR43"/>
  <c r="BQ43"/>
  <c r="BP43"/>
  <c r="BO43"/>
  <c r="BN43"/>
  <c r="BM43"/>
  <c r="BL43"/>
  <c r="BK43"/>
  <c r="BJ43"/>
  <c r="BI43"/>
  <c r="BH43"/>
  <c r="BG43"/>
  <c r="BF43"/>
  <c r="BE43"/>
  <c r="BD43"/>
  <c r="BC43"/>
  <c r="BB43"/>
  <c r="BA43"/>
  <c r="AZ43"/>
  <c r="AY43"/>
  <c r="AX43"/>
  <c r="AW43"/>
  <c r="AV43"/>
  <c r="AU43"/>
  <c r="AT43"/>
  <c r="AS43"/>
  <c r="AR43"/>
  <c r="AQ43"/>
  <c r="AP43"/>
  <c r="AO43"/>
  <c r="AN43"/>
  <c r="AM43"/>
  <c r="AL43"/>
  <c r="AK43"/>
  <c r="AJ43"/>
  <c r="AI43"/>
  <c r="AH43"/>
  <c r="AG43"/>
  <c r="AE43"/>
  <c r="AC43"/>
  <c r="AB43"/>
  <c r="AA43"/>
  <c r="Z43"/>
  <c r="Y43"/>
  <c r="X43"/>
  <c r="W43"/>
  <c r="V43"/>
  <c r="U43"/>
  <c r="T43"/>
  <c r="S43"/>
  <c r="R43"/>
  <c r="Q43"/>
  <c r="P43"/>
  <c r="O43"/>
  <c r="N43"/>
  <c r="M43"/>
  <c r="L43"/>
  <c r="K43"/>
  <c r="J43"/>
  <c r="I43"/>
  <c r="F43"/>
  <c r="C43"/>
  <c r="BZ42"/>
  <c r="BY42"/>
  <c r="BX42"/>
  <c r="BW42"/>
  <c r="BV42"/>
  <c r="BU42"/>
  <c r="BT42"/>
  <c r="BS42"/>
  <c r="BR42"/>
  <c r="BQ42"/>
  <c r="BP42"/>
  <c r="BO42"/>
  <c r="BN42"/>
  <c r="BM42"/>
  <c r="BL42"/>
  <c r="BK42"/>
  <c r="BJ42"/>
  <c r="BI42"/>
  <c r="BH42"/>
  <c r="BG42"/>
  <c r="BF42"/>
  <c r="BE42"/>
  <c r="BD42"/>
  <c r="BC42"/>
  <c r="BB42"/>
  <c r="BA42"/>
  <c r="AZ42"/>
  <c r="AY42"/>
  <c r="AX42"/>
  <c r="AW42"/>
  <c r="AV42"/>
  <c r="AU42"/>
  <c r="AT42"/>
  <c r="AS42"/>
  <c r="AR42"/>
  <c r="AQ42"/>
  <c r="AP42"/>
  <c r="AO42"/>
  <c r="AN42"/>
  <c r="AM42"/>
  <c r="AL42"/>
  <c r="AK42"/>
  <c r="AJ42"/>
  <c r="AI42"/>
  <c r="AH42"/>
  <c r="AG42"/>
  <c r="AE42"/>
  <c r="AC42"/>
  <c r="AB42"/>
  <c r="AA42"/>
  <c r="Z42"/>
  <c r="Y42"/>
  <c r="X42"/>
  <c r="W42"/>
  <c r="V42"/>
  <c r="U42"/>
  <c r="T42"/>
  <c r="S42"/>
  <c r="R42"/>
  <c r="Q42"/>
  <c r="P42"/>
  <c r="O42"/>
  <c r="N42"/>
  <c r="M42"/>
  <c r="L42"/>
  <c r="K42"/>
  <c r="J42"/>
  <c r="I42"/>
  <c r="F42"/>
  <c r="C42"/>
  <c r="X57" i="14"/>
  <c r="X56"/>
  <c r="X55"/>
  <c r="X54"/>
  <c r="X53"/>
  <c r="X52"/>
  <c r="X51"/>
  <c r="X50"/>
  <c r="J59"/>
  <c r="J58"/>
  <c r="J57"/>
  <c r="J56"/>
  <c r="J55"/>
  <c r="J54"/>
  <c r="J53"/>
  <c r="J52"/>
  <c r="J51"/>
  <c r="J50"/>
  <c r="W57"/>
  <c r="W56"/>
  <c r="W55"/>
  <c r="W54"/>
  <c r="W53"/>
  <c r="W52"/>
  <c r="W51"/>
  <c r="W50"/>
  <c r="I59"/>
  <c r="I58"/>
  <c r="I57"/>
  <c r="I56"/>
  <c r="I55"/>
  <c r="I54"/>
  <c r="I53"/>
  <c r="I52"/>
  <c r="I51"/>
  <c r="I50"/>
  <c r="F55"/>
  <c r="F54"/>
  <c r="F53"/>
  <c r="F52"/>
  <c r="AH51"/>
  <c r="F51"/>
  <c r="C51"/>
  <c r="AH50"/>
  <c r="F50"/>
  <c r="C50"/>
  <c r="CC48"/>
  <c r="CB48"/>
  <c r="CA48"/>
  <c r="BZ48"/>
  <c r="BY48"/>
  <c r="BX48"/>
  <c r="BW48"/>
  <c r="BV48"/>
  <c r="BU48"/>
  <c r="BT48"/>
  <c r="BS48"/>
  <c r="BR48"/>
  <c r="BQ48"/>
  <c r="BP48"/>
  <c r="BO48"/>
  <c r="BN48"/>
  <c r="BM48"/>
  <c r="BL48"/>
  <c r="BK48"/>
  <c r="BJ48"/>
  <c r="BI48"/>
  <c r="BH48"/>
  <c r="BG48"/>
  <c r="BF48"/>
  <c r="BE48"/>
  <c r="BD48"/>
  <c r="BC48"/>
  <c r="BB48"/>
  <c r="BA48"/>
  <c r="AZ48"/>
  <c r="AY48"/>
  <c r="AX48"/>
  <c r="AW48"/>
  <c r="AV48"/>
  <c r="AU48"/>
  <c r="AT48"/>
  <c r="AS48"/>
  <c r="AR48"/>
  <c r="AQ48"/>
  <c r="AP48"/>
  <c r="AO48"/>
  <c r="AN48"/>
  <c r="AM48"/>
  <c r="AL48"/>
  <c r="AK48"/>
  <c r="AJ48"/>
  <c r="AH48"/>
  <c r="AF48"/>
  <c r="AE48"/>
  <c r="AD48"/>
  <c r="AC48"/>
  <c r="AB48"/>
  <c r="AA48"/>
  <c r="Z48"/>
  <c r="Y48"/>
  <c r="W48"/>
  <c r="U48"/>
  <c r="T48"/>
  <c r="S48"/>
  <c r="R48"/>
  <c r="Q48"/>
  <c r="P48"/>
  <c r="O48"/>
  <c r="N48"/>
  <c r="M48"/>
  <c r="L48"/>
  <c r="K48"/>
  <c r="I48"/>
  <c r="F48"/>
  <c r="C48"/>
  <c r="CC47"/>
  <c r="CB47"/>
  <c r="CA47"/>
  <c r="BZ47"/>
  <c r="BY47"/>
  <c r="BX47"/>
  <c r="BW47"/>
  <c r="BV47"/>
  <c r="BU47"/>
  <c r="BT47"/>
  <c r="BS47"/>
  <c r="BR47"/>
  <c r="BQ47"/>
  <c r="BP47"/>
  <c r="BO47"/>
  <c r="BN47"/>
  <c r="BM47"/>
  <c r="BL47"/>
  <c r="BK47"/>
  <c r="BJ47"/>
  <c r="BI47"/>
  <c r="BH47"/>
  <c r="BG47"/>
  <c r="BF47"/>
  <c r="BE47"/>
  <c r="BD47"/>
  <c r="BC47"/>
  <c r="BB47"/>
  <c r="BA47"/>
  <c r="AZ47"/>
  <c r="AY47"/>
  <c r="AX47"/>
  <c r="AW47"/>
  <c r="AV47"/>
  <c r="AU47"/>
  <c r="AT47"/>
  <c r="AS47"/>
  <c r="AR47"/>
  <c r="AQ47"/>
  <c r="AP47"/>
  <c r="AO47"/>
  <c r="AN47"/>
  <c r="AM47"/>
  <c r="AL47"/>
  <c r="AK47"/>
  <c r="AJ47"/>
  <c r="AH47"/>
  <c r="AF47"/>
  <c r="AE47"/>
  <c r="AD47"/>
  <c r="AC47"/>
  <c r="AB47"/>
  <c r="AA47"/>
  <c r="Z47"/>
  <c r="Y47"/>
  <c r="W47"/>
  <c r="U47"/>
  <c r="T47"/>
  <c r="S47"/>
  <c r="R47"/>
  <c r="Q47"/>
  <c r="P47"/>
  <c r="O47"/>
  <c r="N47"/>
  <c r="M47"/>
  <c r="L47"/>
  <c r="K47"/>
  <c r="I47"/>
  <c r="F47"/>
  <c r="C47"/>
  <c r="CC46"/>
  <c r="CB46"/>
  <c r="CA46"/>
  <c r="BZ46"/>
  <c r="BY46"/>
  <c r="BX46"/>
  <c r="BW46"/>
  <c r="BV46"/>
  <c r="BU46"/>
  <c r="BT46"/>
  <c r="BS46"/>
  <c r="BR46"/>
  <c r="BQ46"/>
  <c r="BP46"/>
  <c r="BO46"/>
  <c r="BN46"/>
  <c r="BM46"/>
  <c r="BL46"/>
  <c r="BK46"/>
  <c r="BJ46"/>
  <c r="BI46"/>
  <c r="BH46"/>
  <c r="BG46"/>
  <c r="BF46"/>
  <c r="BE46"/>
  <c r="BD46"/>
  <c r="BC46"/>
  <c r="BB46"/>
  <c r="BA46"/>
  <c r="AZ46"/>
  <c r="AY46"/>
  <c r="AX46"/>
  <c r="AW46"/>
  <c r="AV46"/>
  <c r="AU46"/>
  <c r="AT46"/>
  <c r="AS46"/>
  <c r="AR46"/>
  <c r="AQ46"/>
  <c r="AP46"/>
  <c r="AO46"/>
  <c r="AN46"/>
  <c r="AM46"/>
  <c r="AL46"/>
  <c r="AK46"/>
  <c r="AJ46"/>
  <c r="AH46"/>
  <c r="AF46"/>
  <c r="AE46"/>
  <c r="AD46"/>
  <c r="AC46"/>
  <c r="AB46"/>
  <c r="AA46"/>
  <c r="Z46"/>
  <c r="Y46"/>
  <c r="W46"/>
  <c r="U46"/>
  <c r="T46"/>
  <c r="S46"/>
  <c r="R46"/>
  <c r="Q46"/>
  <c r="P46"/>
  <c r="O46"/>
  <c r="N46"/>
  <c r="M46"/>
  <c r="L46"/>
  <c r="K46"/>
  <c r="I46"/>
  <c r="F46"/>
  <c r="C46"/>
  <c r="CC45"/>
  <c r="CB45"/>
  <c r="CA45"/>
  <c r="BZ45"/>
  <c r="BY45"/>
  <c r="BX45"/>
  <c r="BW45"/>
  <c r="BV45"/>
  <c r="BU45"/>
  <c r="BT45"/>
  <c r="BS45"/>
  <c r="BR45"/>
  <c r="BQ45"/>
  <c r="BP45"/>
  <c r="BO45"/>
  <c r="BN45"/>
  <c r="BM45"/>
  <c r="BL45"/>
  <c r="BK45"/>
  <c r="BJ45"/>
  <c r="BI45"/>
  <c r="BH45"/>
  <c r="BG45"/>
  <c r="BF45"/>
  <c r="BE45"/>
  <c r="BD45"/>
  <c r="BC45"/>
  <c r="BB45"/>
  <c r="BA45"/>
  <c r="AZ45"/>
  <c r="AY45"/>
  <c r="AX45"/>
  <c r="AW45"/>
  <c r="AV45"/>
  <c r="AU45"/>
  <c r="AT45"/>
  <c r="AS45"/>
  <c r="AR45"/>
  <c r="AQ45"/>
  <c r="AP45"/>
  <c r="AO45"/>
  <c r="AN45"/>
  <c r="AM45"/>
  <c r="AL45"/>
  <c r="AK45"/>
  <c r="AJ45"/>
  <c r="AH45"/>
  <c r="AF45"/>
  <c r="AE45"/>
  <c r="AD45"/>
  <c r="AC45"/>
  <c r="AB45"/>
  <c r="AA45"/>
  <c r="Z45"/>
  <c r="Y45"/>
  <c r="W45"/>
  <c r="U45"/>
  <c r="T45"/>
  <c r="S45"/>
  <c r="R45"/>
  <c r="Q45"/>
  <c r="P45"/>
  <c r="O45"/>
  <c r="N45"/>
  <c r="M45"/>
  <c r="L45"/>
  <c r="K45"/>
  <c r="I45"/>
  <c r="F45"/>
  <c r="C45"/>
  <c r="CC44"/>
  <c r="CB44"/>
  <c r="CA44"/>
  <c r="BZ44"/>
  <c r="BY44"/>
  <c r="BX44"/>
  <c r="BW44"/>
  <c r="BV44"/>
  <c r="BU44"/>
  <c r="BT44"/>
  <c r="BS44"/>
  <c r="BR44"/>
  <c r="BQ44"/>
  <c r="BP44"/>
  <c r="BO44"/>
  <c r="BN44"/>
  <c r="BM44"/>
  <c r="BL44"/>
  <c r="BK44"/>
  <c r="BJ44"/>
  <c r="BI44"/>
  <c r="BH44"/>
  <c r="BG44"/>
  <c r="BF44"/>
  <c r="BE44"/>
  <c r="BD44"/>
  <c r="BC44"/>
  <c r="BB44"/>
  <c r="BA44"/>
  <c r="AZ44"/>
  <c r="AY44"/>
  <c r="AX44"/>
  <c r="AW44"/>
  <c r="AV44"/>
  <c r="AU44"/>
  <c r="AT44"/>
  <c r="AS44"/>
  <c r="AR44"/>
  <c r="AQ44"/>
  <c r="AP44"/>
  <c r="AO44"/>
  <c r="AN44"/>
  <c r="AM44"/>
  <c r="AL44"/>
  <c r="AK44"/>
  <c r="AJ44"/>
  <c r="AH44"/>
  <c r="AF44"/>
  <c r="AE44"/>
  <c r="AD44"/>
  <c r="AC44"/>
  <c r="AB44"/>
  <c r="AA44"/>
  <c r="Z44"/>
  <c r="Y44"/>
  <c r="W44"/>
  <c r="U44"/>
  <c r="T44"/>
  <c r="S44"/>
  <c r="R44"/>
  <c r="Q44"/>
  <c r="P44"/>
  <c r="O44"/>
  <c r="N44"/>
  <c r="M44"/>
  <c r="L44"/>
  <c r="K44"/>
  <c r="I44"/>
  <c r="F44"/>
  <c r="C44"/>
  <c r="CC43"/>
  <c r="CB43"/>
  <c r="CA43"/>
  <c r="BZ43"/>
  <c r="BY43"/>
  <c r="BX43"/>
  <c r="BW43"/>
  <c r="BV43"/>
  <c r="BU43"/>
  <c r="BT43"/>
  <c r="BS43"/>
  <c r="BR43"/>
  <c r="BQ43"/>
  <c r="BP43"/>
  <c r="BO43"/>
  <c r="BN43"/>
  <c r="BM43"/>
  <c r="BL43"/>
  <c r="BK43"/>
  <c r="BJ43"/>
  <c r="BI43"/>
  <c r="BH43"/>
  <c r="BG43"/>
  <c r="BF43"/>
  <c r="BE43"/>
  <c r="BD43"/>
  <c r="BC43"/>
  <c r="BB43"/>
  <c r="BA43"/>
  <c r="AZ43"/>
  <c r="AY43"/>
  <c r="AX43"/>
  <c r="AW43"/>
  <c r="AV43"/>
  <c r="AU43"/>
  <c r="AT43"/>
  <c r="AS43"/>
  <c r="AR43"/>
  <c r="AQ43"/>
  <c r="AP43"/>
  <c r="AO43"/>
  <c r="AN43"/>
  <c r="AM43"/>
  <c r="AL43"/>
  <c r="AK43"/>
  <c r="AJ43"/>
  <c r="AH43"/>
  <c r="AF43"/>
  <c r="AE43"/>
  <c r="AD43"/>
  <c r="AC43"/>
  <c r="AB43"/>
  <c r="AA43"/>
  <c r="Z43"/>
  <c r="Y43"/>
  <c r="W43"/>
  <c r="U43"/>
  <c r="T43"/>
  <c r="S43"/>
  <c r="R43"/>
  <c r="Q43"/>
  <c r="P43"/>
  <c r="O43"/>
  <c r="N43"/>
  <c r="M43"/>
  <c r="L43"/>
  <c r="K43"/>
  <c r="I43"/>
  <c r="F43"/>
  <c r="C43"/>
  <c r="CC42"/>
  <c r="CB42"/>
  <c r="CA42"/>
  <c r="BZ42"/>
  <c r="BY42"/>
  <c r="BX42"/>
  <c r="BW42"/>
  <c r="BV42"/>
  <c r="BU42"/>
  <c r="BT42"/>
  <c r="BS42"/>
  <c r="BR42"/>
  <c r="BQ42"/>
  <c r="BP42"/>
  <c r="BO42"/>
  <c r="BN42"/>
  <c r="BM42"/>
  <c r="BL42"/>
  <c r="BK42"/>
  <c r="BJ42"/>
  <c r="BI42"/>
  <c r="BH42"/>
  <c r="BG42"/>
  <c r="BF42"/>
  <c r="BE42"/>
  <c r="BD42"/>
  <c r="BC42"/>
  <c r="BB42"/>
  <c r="BA42"/>
  <c r="AZ42"/>
  <c r="AY42"/>
  <c r="AX42"/>
  <c r="AW42"/>
  <c r="AV42"/>
  <c r="AU42"/>
  <c r="AT42"/>
  <c r="AS42"/>
  <c r="AR42"/>
  <c r="AQ42"/>
  <c r="AP42"/>
  <c r="AO42"/>
  <c r="AN42"/>
  <c r="AM42"/>
  <c r="AL42"/>
  <c r="AK42"/>
  <c r="AJ42"/>
  <c r="AH42"/>
  <c r="AF42"/>
  <c r="AE42"/>
  <c r="AD42"/>
  <c r="AC42"/>
  <c r="AB42"/>
  <c r="AA42"/>
  <c r="Z42"/>
  <c r="Y42"/>
  <c r="W42"/>
  <c r="U42"/>
  <c r="T42"/>
  <c r="S42"/>
  <c r="R42"/>
  <c r="Q42"/>
  <c r="P42"/>
  <c r="O42"/>
  <c r="N42"/>
  <c r="M42"/>
  <c r="L42"/>
  <c r="K42"/>
  <c r="I42"/>
  <c r="F42"/>
  <c r="C42"/>
  <c r="G55" i="13"/>
  <c r="F55"/>
  <c r="G54"/>
  <c r="G53"/>
  <c r="G52"/>
  <c r="F54"/>
  <c r="F53"/>
  <c r="F52"/>
  <c r="F51"/>
  <c r="F50"/>
  <c r="AD51"/>
  <c r="AE51"/>
  <c r="AD50"/>
  <c r="AE50" s="1"/>
  <c r="C51"/>
  <c r="C50"/>
  <c r="BY48"/>
  <c r="BX48"/>
  <c r="BW48"/>
  <c r="BV48"/>
  <c r="BU48"/>
  <c r="BT48"/>
  <c r="BS48"/>
  <c r="BR48"/>
  <c r="BQ48"/>
  <c r="BP48"/>
  <c r="BO48"/>
  <c r="BN48"/>
  <c r="BM48"/>
  <c r="BL48"/>
  <c r="BK48"/>
  <c r="BJ48"/>
  <c r="BI48"/>
  <c r="BH48"/>
  <c r="BG48"/>
  <c r="BF48"/>
  <c r="BE48"/>
  <c r="BD48"/>
  <c r="BC48"/>
  <c r="BB48"/>
  <c r="BA48"/>
  <c r="AZ48"/>
  <c r="AY48"/>
  <c r="AX48"/>
  <c r="AW48"/>
  <c r="AV48"/>
  <c r="AU48"/>
  <c r="AT48"/>
  <c r="AS48"/>
  <c r="AR48"/>
  <c r="AQ48"/>
  <c r="AP48"/>
  <c r="AO48"/>
  <c r="AN48"/>
  <c r="AM48"/>
  <c r="AL48"/>
  <c r="AK48"/>
  <c r="AJ48"/>
  <c r="AI48"/>
  <c r="AH48"/>
  <c r="AG48"/>
  <c r="AF48"/>
  <c r="AD48"/>
  <c r="AB48"/>
  <c r="AA48"/>
  <c r="Z48"/>
  <c r="Y48"/>
  <c r="X48"/>
  <c r="W48"/>
  <c r="V48"/>
  <c r="U48"/>
  <c r="T48"/>
  <c r="S48"/>
  <c r="R48"/>
  <c r="Q48"/>
  <c r="P48"/>
  <c r="O48"/>
  <c r="N48"/>
  <c r="M48"/>
  <c r="L48"/>
  <c r="K48"/>
  <c r="J48"/>
  <c r="I48"/>
  <c r="H48"/>
  <c r="F48"/>
  <c r="C48"/>
  <c r="BY47"/>
  <c r="BX47"/>
  <c r="BW47"/>
  <c r="BV47"/>
  <c r="BU47"/>
  <c r="BT47"/>
  <c r="BS47"/>
  <c r="BR47"/>
  <c r="BQ47"/>
  <c r="BP47"/>
  <c r="BO47"/>
  <c r="BN47"/>
  <c r="BM47"/>
  <c r="BL47"/>
  <c r="BK47"/>
  <c r="BJ47"/>
  <c r="BI47"/>
  <c r="BH47"/>
  <c r="BG47"/>
  <c r="BF47"/>
  <c r="BE47"/>
  <c r="BD47"/>
  <c r="BC47"/>
  <c r="BB47"/>
  <c r="BA47"/>
  <c r="AZ47"/>
  <c r="AY47"/>
  <c r="AX47"/>
  <c r="AW47"/>
  <c r="AV47"/>
  <c r="AU47"/>
  <c r="AT47"/>
  <c r="AS47"/>
  <c r="AR47"/>
  <c r="AQ47"/>
  <c r="AP47"/>
  <c r="AO47"/>
  <c r="AN47"/>
  <c r="AM47"/>
  <c r="AL47"/>
  <c r="AK47"/>
  <c r="AJ47"/>
  <c r="AI47"/>
  <c r="AH47"/>
  <c r="AG47"/>
  <c r="AF47"/>
  <c r="AD47"/>
  <c r="AB47"/>
  <c r="AA47"/>
  <c r="Z47"/>
  <c r="Y47"/>
  <c r="X47"/>
  <c r="W47"/>
  <c r="V47"/>
  <c r="U47"/>
  <c r="T47"/>
  <c r="S47"/>
  <c r="R47"/>
  <c r="Q47"/>
  <c r="P47"/>
  <c r="O47"/>
  <c r="N47"/>
  <c r="M47"/>
  <c r="L47"/>
  <c r="K47"/>
  <c r="J47"/>
  <c r="I47"/>
  <c r="H47"/>
  <c r="F47"/>
  <c r="C47"/>
  <c r="BY46"/>
  <c r="BX46"/>
  <c r="BW46"/>
  <c r="BV46"/>
  <c r="BU46"/>
  <c r="BT46"/>
  <c r="BS46"/>
  <c r="BR46"/>
  <c r="BQ46"/>
  <c r="BP46"/>
  <c r="BO46"/>
  <c r="BN46"/>
  <c r="BM46"/>
  <c r="BL46"/>
  <c r="BK46"/>
  <c r="BJ46"/>
  <c r="BI46"/>
  <c r="BH46"/>
  <c r="BG46"/>
  <c r="BF46"/>
  <c r="BE46"/>
  <c r="BD46"/>
  <c r="BC46"/>
  <c r="BB46"/>
  <c r="BA46"/>
  <c r="AZ46"/>
  <c r="AY46"/>
  <c r="AX46"/>
  <c r="AW46"/>
  <c r="AV46"/>
  <c r="AU46"/>
  <c r="AT46"/>
  <c r="AS46"/>
  <c r="AR46"/>
  <c r="AQ46"/>
  <c r="AP46"/>
  <c r="AO46"/>
  <c r="AN46"/>
  <c r="AM46"/>
  <c r="AL46"/>
  <c r="AK46"/>
  <c r="AJ46"/>
  <c r="AI46"/>
  <c r="AH46"/>
  <c r="AG46"/>
  <c r="AF46"/>
  <c r="AD46"/>
  <c r="AB46"/>
  <c r="AA46"/>
  <c r="Z46"/>
  <c r="Y46"/>
  <c r="X46"/>
  <c r="W46"/>
  <c r="V46"/>
  <c r="U46"/>
  <c r="T46"/>
  <c r="S46"/>
  <c r="R46"/>
  <c r="Q46"/>
  <c r="P46"/>
  <c r="O46"/>
  <c r="N46"/>
  <c r="M46"/>
  <c r="L46"/>
  <c r="K46"/>
  <c r="J46"/>
  <c r="I46"/>
  <c r="H46"/>
  <c r="F46"/>
  <c r="C46"/>
  <c r="BY45"/>
  <c r="BX45"/>
  <c r="BW45"/>
  <c r="BV45"/>
  <c r="BU45"/>
  <c r="BT45"/>
  <c r="BS45"/>
  <c r="BR45"/>
  <c r="BQ45"/>
  <c r="BP45"/>
  <c r="BO45"/>
  <c r="BN45"/>
  <c r="BM45"/>
  <c r="BL45"/>
  <c r="BK45"/>
  <c r="BJ45"/>
  <c r="BI45"/>
  <c r="BH45"/>
  <c r="BG45"/>
  <c r="BF45"/>
  <c r="BE45"/>
  <c r="BD45"/>
  <c r="BC45"/>
  <c r="BB45"/>
  <c r="BA45"/>
  <c r="AZ45"/>
  <c r="AY45"/>
  <c r="AX45"/>
  <c r="AW45"/>
  <c r="AV45"/>
  <c r="AU45"/>
  <c r="AT45"/>
  <c r="AS45"/>
  <c r="AR45"/>
  <c r="AQ45"/>
  <c r="AP45"/>
  <c r="AO45"/>
  <c r="AN45"/>
  <c r="AM45"/>
  <c r="AL45"/>
  <c r="AK45"/>
  <c r="AJ45"/>
  <c r="AI45"/>
  <c r="AH45"/>
  <c r="AG45"/>
  <c r="AF45"/>
  <c r="AD45"/>
  <c r="AB45"/>
  <c r="AA45"/>
  <c r="Z45"/>
  <c r="Y45"/>
  <c r="X45"/>
  <c r="W45"/>
  <c r="V45"/>
  <c r="U45"/>
  <c r="T45"/>
  <c r="S45"/>
  <c r="R45"/>
  <c r="Q45"/>
  <c r="P45"/>
  <c r="O45"/>
  <c r="N45"/>
  <c r="M45"/>
  <c r="L45"/>
  <c r="K45"/>
  <c r="J45"/>
  <c r="I45"/>
  <c r="H45"/>
  <c r="F45"/>
  <c r="C45"/>
  <c r="BY44"/>
  <c r="BX44"/>
  <c r="BW44"/>
  <c r="BV44"/>
  <c r="BU44"/>
  <c r="BT44"/>
  <c r="BS44"/>
  <c r="BR44"/>
  <c r="BQ44"/>
  <c r="BP44"/>
  <c r="BO44"/>
  <c r="BN44"/>
  <c r="BM44"/>
  <c r="BL44"/>
  <c r="BK44"/>
  <c r="BJ44"/>
  <c r="BI44"/>
  <c r="BH44"/>
  <c r="BG44"/>
  <c r="BF44"/>
  <c r="BE44"/>
  <c r="BD44"/>
  <c r="BC44"/>
  <c r="BB44"/>
  <c r="BA44"/>
  <c r="AZ44"/>
  <c r="AY44"/>
  <c r="AX44"/>
  <c r="AW44"/>
  <c r="AV44"/>
  <c r="AU44"/>
  <c r="AT44"/>
  <c r="AS44"/>
  <c r="AR44"/>
  <c r="AQ44"/>
  <c r="AP44"/>
  <c r="AO44"/>
  <c r="AN44"/>
  <c r="AM44"/>
  <c r="AL44"/>
  <c r="AK44"/>
  <c r="AJ44"/>
  <c r="AI44"/>
  <c r="AH44"/>
  <c r="AG44"/>
  <c r="AF44"/>
  <c r="AD44"/>
  <c r="AB44"/>
  <c r="AA44"/>
  <c r="Z44"/>
  <c r="Y44"/>
  <c r="X44"/>
  <c r="W44"/>
  <c r="V44"/>
  <c r="U44"/>
  <c r="T44"/>
  <c r="S44"/>
  <c r="R44"/>
  <c r="Q44"/>
  <c r="P44"/>
  <c r="O44"/>
  <c r="N44"/>
  <c r="M44"/>
  <c r="L44"/>
  <c r="K44"/>
  <c r="J44"/>
  <c r="I44"/>
  <c r="H44"/>
  <c r="F44"/>
  <c r="C44"/>
  <c r="BY43"/>
  <c r="BX43"/>
  <c r="BW43"/>
  <c r="BV43"/>
  <c r="BU43"/>
  <c r="BT43"/>
  <c r="BS43"/>
  <c r="BR43"/>
  <c r="BQ43"/>
  <c r="BP43"/>
  <c r="BO43"/>
  <c r="BN43"/>
  <c r="BM43"/>
  <c r="BL43"/>
  <c r="BK43"/>
  <c r="BJ43"/>
  <c r="BI43"/>
  <c r="BH43"/>
  <c r="BG43"/>
  <c r="BF43"/>
  <c r="BE43"/>
  <c r="BD43"/>
  <c r="BC43"/>
  <c r="BB43"/>
  <c r="BA43"/>
  <c r="AZ43"/>
  <c r="AY43"/>
  <c r="AX43"/>
  <c r="AW43"/>
  <c r="AV43"/>
  <c r="AU43"/>
  <c r="AT43"/>
  <c r="AS43"/>
  <c r="AR43"/>
  <c r="AQ43"/>
  <c r="AP43"/>
  <c r="AO43"/>
  <c r="AN43"/>
  <c r="AM43"/>
  <c r="AL43"/>
  <c r="AK43"/>
  <c r="AJ43"/>
  <c r="AI43"/>
  <c r="AH43"/>
  <c r="AG43"/>
  <c r="AF43"/>
  <c r="AD43"/>
  <c r="AB43"/>
  <c r="AA43"/>
  <c r="Z43"/>
  <c r="Y43"/>
  <c r="X43"/>
  <c r="W43"/>
  <c r="V43"/>
  <c r="U43"/>
  <c r="T43"/>
  <c r="S43"/>
  <c r="R43"/>
  <c r="Q43"/>
  <c r="P43"/>
  <c r="O43"/>
  <c r="N43"/>
  <c r="M43"/>
  <c r="L43"/>
  <c r="K43"/>
  <c r="J43"/>
  <c r="I43"/>
  <c r="H43"/>
  <c r="F43"/>
  <c r="C43"/>
  <c r="BY42"/>
  <c r="BX42"/>
  <c r="BW42"/>
  <c r="BV42"/>
  <c r="BU42"/>
  <c r="BT42"/>
  <c r="BS42"/>
  <c r="BR42"/>
  <c r="BQ42"/>
  <c r="BP42"/>
  <c r="BO42"/>
  <c r="BN42"/>
  <c r="BM42"/>
  <c r="BL42"/>
  <c r="BK42"/>
  <c r="BJ42"/>
  <c r="BI42"/>
  <c r="BH42"/>
  <c r="BG42"/>
  <c r="BF42"/>
  <c r="BE42"/>
  <c r="BD42"/>
  <c r="BC42"/>
  <c r="BB42"/>
  <c r="BA42"/>
  <c r="AZ42"/>
  <c r="AY42"/>
  <c r="AX42"/>
  <c r="AW42"/>
  <c r="AV42"/>
  <c r="AU42"/>
  <c r="AT42"/>
  <c r="AS42"/>
  <c r="AR42"/>
  <c r="AQ42"/>
  <c r="AP42"/>
  <c r="AO42"/>
  <c r="AN42"/>
  <c r="AM42"/>
  <c r="AL42"/>
  <c r="AK42"/>
  <c r="AJ42"/>
  <c r="AI42"/>
  <c r="AH42"/>
  <c r="AG42"/>
  <c r="AF42"/>
  <c r="AD42"/>
  <c r="AB42"/>
  <c r="AA42"/>
  <c r="Z42"/>
  <c r="Y42"/>
  <c r="X42"/>
  <c r="W42"/>
  <c r="V42"/>
  <c r="U42"/>
  <c r="T42"/>
  <c r="S42"/>
  <c r="R42"/>
  <c r="Q42"/>
  <c r="P42"/>
  <c r="O42"/>
  <c r="N42"/>
  <c r="M42"/>
  <c r="L42"/>
  <c r="K42"/>
  <c r="J42"/>
  <c r="I42"/>
  <c r="H42"/>
  <c r="F42"/>
  <c r="C42"/>
  <c r="BS48" i="12"/>
  <c r="BR48"/>
  <c r="BQ48"/>
  <c r="BP48"/>
  <c r="BO48"/>
  <c r="BN48"/>
  <c r="BM48"/>
  <c r="BL48"/>
  <c r="BK48"/>
  <c r="BJ48"/>
  <c r="BI48"/>
  <c r="BH48"/>
  <c r="BG48"/>
  <c r="BF48"/>
  <c r="BE48"/>
  <c r="BD48"/>
  <c r="BC48"/>
  <c r="BB48"/>
  <c r="BA48"/>
  <c r="AZ48"/>
  <c r="AY48"/>
  <c r="AX48"/>
  <c r="AW48"/>
  <c r="AV48"/>
  <c r="AU48"/>
  <c r="AT48"/>
  <c r="AS48"/>
  <c r="AR48"/>
  <c r="AQ48"/>
  <c r="AP48"/>
  <c r="AO48"/>
  <c r="AN48"/>
  <c r="AM48"/>
  <c r="AL48"/>
  <c r="AK48"/>
  <c r="AJ48"/>
  <c r="AI48"/>
  <c r="AH48"/>
  <c r="AG48"/>
  <c r="AF48"/>
  <c r="AE48"/>
  <c r="AD48"/>
  <c r="AC48"/>
  <c r="AB48"/>
  <c r="AA48"/>
  <c r="Z48"/>
  <c r="Y48"/>
  <c r="X48"/>
  <c r="W48"/>
  <c r="V48"/>
  <c r="U48"/>
  <c r="T48"/>
  <c r="S48"/>
  <c r="R48"/>
  <c r="Q48"/>
  <c r="P48"/>
  <c r="O48"/>
  <c r="N48"/>
  <c r="M48"/>
  <c r="L48"/>
  <c r="K48"/>
  <c r="J48"/>
  <c r="I48"/>
  <c r="H48"/>
  <c r="G48"/>
  <c r="F48"/>
  <c r="E48"/>
  <c r="D48"/>
  <c r="C48"/>
  <c r="BS47"/>
  <c r="BR47"/>
  <c r="BQ47"/>
  <c r="BP47"/>
  <c r="BO47"/>
  <c r="BN47"/>
  <c r="BM47"/>
  <c r="BL47"/>
  <c r="BK47"/>
  <c r="BJ47"/>
  <c r="BI47"/>
  <c r="BH47"/>
  <c r="BG47"/>
  <c r="BF47"/>
  <c r="BE47"/>
  <c r="BD47"/>
  <c r="BC47"/>
  <c r="BB47"/>
  <c r="BA47"/>
  <c r="AZ47"/>
  <c r="AY47"/>
  <c r="AX47"/>
  <c r="AW47"/>
  <c r="AV47"/>
  <c r="AU47"/>
  <c r="AT47"/>
  <c r="AS47"/>
  <c r="AR47"/>
  <c r="AQ47"/>
  <c r="AP47"/>
  <c r="AO47"/>
  <c r="AN47"/>
  <c r="AM47"/>
  <c r="AL47"/>
  <c r="AK47"/>
  <c r="AJ47"/>
  <c r="AI47"/>
  <c r="AH47"/>
  <c r="AG47"/>
  <c r="AF47"/>
  <c r="AE47"/>
  <c r="AD47"/>
  <c r="AC47"/>
  <c r="AB47"/>
  <c r="AA47"/>
  <c r="Z47"/>
  <c r="Y47"/>
  <c r="X47"/>
  <c r="W47"/>
  <c r="V47"/>
  <c r="U47"/>
  <c r="T47"/>
  <c r="S47"/>
  <c r="R47"/>
  <c r="Q47"/>
  <c r="P47"/>
  <c r="O47"/>
  <c r="N47"/>
  <c r="M47"/>
  <c r="L47"/>
  <c r="K47"/>
  <c r="J47"/>
  <c r="I47"/>
  <c r="H47"/>
  <c r="G47"/>
  <c r="F47"/>
  <c r="E47"/>
  <c r="D47"/>
  <c r="C47"/>
  <c r="BS46"/>
  <c r="BR46"/>
  <c r="BQ46"/>
  <c r="BP46"/>
  <c r="BO46"/>
  <c r="BN46"/>
  <c r="BM46"/>
  <c r="BL46"/>
  <c r="BK46"/>
  <c r="BJ46"/>
  <c r="BI46"/>
  <c r="BH46"/>
  <c r="BG46"/>
  <c r="BF46"/>
  <c r="BE46"/>
  <c r="BD46"/>
  <c r="BC46"/>
  <c r="BB46"/>
  <c r="BA46"/>
  <c r="AZ46"/>
  <c r="AY46"/>
  <c r="AX46"/>
  <c r="AW46"/>
  <c r="AV46"/>
  <c r="AU46"/>
  <c r="AT46"/>
  <c r="AS46"/>
  <c r="AR46"/>
  <c r="AQ46"/>
  <c r="AP46"/>
  <c r="AO46"/>
  <c r="AN46"/>
  <c r="AM46"/>
  <c r="AL46"/>
  <c r="AK46"/>
  <c r="AJ46"/>
  <c r="AI46"/>
  <c r="AH46"/>
  <c r="AG46"/>
  <c r="AF46"/>
  <c r="AE46"/>
  <c r="AD46"/>
  <c r="AC46"/>
  <c r="AB46"/>
  <c r="AA46"/>
  <c r="Z46"/>
  <c r="Y46"/>
  <c r="X46"/>
  <c r="W46"/>
  <c r="V46"/>
  <c r="U46"/>
  <c r="T46"/>
  <c r="S46"/>
  <c r="R46"/>
  <c r="Q46"/>
  <c r="P46"/>
  <c r="O46"/>
  <c r="N46"/>
  <c r="M46"/>
  <c r="L46"/>
  <c r="K46"/>
  <c r="J46"/>
  <c r="I46"/>
  <c r="H46"/>
  <c r="G46"/>
  <c r="F46"/>
  <c r="E46"/>
  <c r="D46"/>
  <c r="C46"/>
  <c r="BS45"/>
  <c r="BR45"/>
  <c r="BQ45"/>
  <c r="BP45"/>
  <c r="BO45"/>
  <c r="BN45"/>
  <c r="BM45"/>
  <c r="BL45"/>
  <c r="BK45"/>
  <c r="BJ45"/>
  <c r="BI45"/>
  <c r="BH45"/>
  <c r="BG45"/>
  <c r="BF45"/>
  <c r="BE45"/>
  <c r="BD45"/>
  <c r="BC45"/>
  <c r="BB45"/>
  <c r="BA45"/>
  <c r="AZ45"/>
  <c r="AY45"/>
  <c r="AX45"/>
  <c r="AW45"/>
  <c r="AV45"/>
  <c r="AU45"/>
  <c r="AT45"/>
  <c r="AS45"/>
  <c r="AR45"/>
  <c r="AQ45"/>
  <c r="AP45"/>
  <c r="AO45"/>
  <c r="AN45"/>
  <c r="AM45"/>
  <c r="AL45"/>
  <c r="AK45"/>
  <c r="AJ45"/>
  <c r="AI45"/>
  <c r="AH45"/>
  <c r="AG45"/>
  <c r="AF45"/>
  <c r="AE45"/>
  <c r="AD45"/>
  <c r="AC45"/>
  <c r="AB45"/>
  <c r="AA45"/>
  <c r="Z45"/>
  <c r="Y45"/>
  <c r="X45"/>
  <c r="W45"/>
  <c r="V45"/>
  <c r="U45"/>
  <c r="T45"/>
  <c r="S45"/>
  <c r="R45"/>
  <c r="Q45"/>
  <c r="P45"/>
  <c r="O45"/>
  <c r="N45"/>
  <c r="M45"/>
  <c r="L45"/>
  <c r="K45"/>
  <c r="J45"/>
  <c r="I45"/>
  <c r="H45"/>
  <c r="G45"/>
  <c r="F45"/>
  <c r="E45"/>
  <c r="D45"/>
  <c r="C45"/>
  <c r="BS44"/>
  <c r="BR44"/>
  <c r="BQ44"/>
  <c r="BP44"/>
  <c r="BO44"/>
  <c r="BN44"/>
  <c r="BM44"/>
  <c r="BL44"/>
  <c r="BK44"/>
  <c r="BJ44"/>
  <c r="BI44"/>
  <c r="BH44"/>
  <c r="BG44"/>
  <c r="BF44"/>
  <c r="BE44"/>
  <c r="BD44"/>
  <c r="BC44"/>
  <c r="BB44"/>
  <c r="BA44"/>
  <c r="AZ44"/>
  <c r="AY44"/>
  <c r="AX44"/>
  <c r="AW44"/>
  <c r="AV44"/>
  <c r="AU44"/>
  <c r="AT44"/>
  <c r="AS44"/>
  <c r="AR44"/>
  <c r="AQ44"/>
  <c r="AP44"/>
  <c r="AO44"/>
  <c r="AN44"/>
  <c r="AM44"/>
  <c r="AL44"/>
  <c r="AK44"/>
  <c r="AJ44"/>
  <c r="AI44"/>
  <c r="AH44"/>
  <c r="AG44"/>
  <c r="AF44"/>
  <c r="AE44"/>
  <c r="AD44"/>
  <c r="AC44"/>
  <c r="AB44"/>
  <c r="AA44"/>
  <c r="Z44"/>
  <c r="Y44"/>
  <c r="X44"/>
  <c r="W44"/>
  <c r="V44"/>
  <c r="U44"/>
  <c r="T44"/>
  <c r="S44"/>
  <c r="R44"/>
  <c r="Q44"/>
  <c r="P44"/>
  <c r="O44"/>
  <c r="N44"/>
  <c r="M44"/>
  <c r="L44"/>
  <c r="K44"/>
  <c r="J44"/>
  <c r="I44"/>
  <c r="H44"/>
  <c r="G44"/>
  <c r="F44"/>
  <c r="E44"/>
  <c r="D44"/>
  <c r="C44"/>
  <c r="BS43"/>
  <c r="BR43"/>
  <c r="BQ43"/>
  <c r="BP43"/>
  <c r="BO43"/>
  <c r="BN43"/>
  <c r="BM43"/>
  <c r="BL43"/>
  <c r="BK43"/>
  <c r="BJ43"/>
  <c r="BI43"/>
  <c r="BH43"/>
  <c r="BG43"/>
  <c r="BF43"/>
  <c r="BE43"/>
  <c r="BD43"/>
  <c r="BC43"/>
  <c r="BB43"/>
  <c r="BA43"/>
  <c r="AZ43"/>
  <c r="AY43"/>
  <c r="AX43"/>
  <c r="AW43"/>
  <c r="AV43"/>
  <c r="AU43"/>
  <c r="AT43"/>
  <c r="AS43"/>
  <c r="AR43"/>
  <c r="AQ43"/>
  <c r="AP43"/>
  <c r="AO43"/>
  <c r="AN43"/>
  <c r="AM43"/>
  <c r="AL43"/>
  <c r="AK43"/>
  <c r="AJ43"/>
  <c r="AI43"/>
  <c r="AH43"/>
  <c r="AG43"/>
  <c r="AF43"/>
  <c r="AE43"/>
  <c r="AD43"/>
  <c r="AC43"/>
  <c r="AB43"/>
  <c r="AA43"/>
  <c r="Z43"/>
  <c r="Y43"/>
  <c r="X43"/>
  <c r="W43"/>
  <c r="V43"/>
  <c r="U43"/>
  <c r="T43"/>
  <c r="S43"/>
  <c r="R43"/>
  <c r="Q43"/>
  <c r="P43"/>
  <c r="O43"/>
  <c r="N43"/>
  <c r="M43"/>
  <c r="L43"/>
  <c r="K43"/>
  <c r="J43"/>
  <c r="I43"/>
  <c r="H43"/>
  <c r="G43"/>
  <c r="F43"/>
  <c r="E43"/>
  <c r="D43"/>
  <c r="C43"/>
  <c r="BS42"/>
  <c r="BR42"/>
  <c r="BQ42"/>
  <c r="BP42"/>
  <c r="BO42"/>
  <c r="BN42"/>
  <c r="BM42"/>
  <c r="BL42"/>
  <c r="BK42"/>
  <c r="BJ42"/>
  <c r="BI42"/>
  <c r="BH42"/>
  <c r="BG42"/>
  <c r="BF42"/>
  <c r="BE42"/>
  <c r="BD42"/>
  <c r="BC42"/>
  <c r="BB42"/>
  <c r="BA42"/>
  <c r="AZ42"/>
  <c r="AY42"/>
  <c r="AX42"/>
  <c r="AW42"/>
  <c r="AV42"/>
  <c r="AU42"/>
  <c r="AT42"/>
  <c r="AS42"/>
  <c r="AR42"/>
  <c r="AQ42"/>
  <c r="AP42"/>
  <c r="AO42"/>
  <c r="AN42"/>
  <c r="AM42"/>
  <c r="AL42"/>
  <c r="AK42"/>
  <c r="AJ42"/>
  <c r="AI42"/>
  <c r="AH42"/>
  <c r="AG42"/>
  <c r="AF42"/>
  <c r="AE42"/>
  <c r="AD42"/>
  <c r="AC42"/>
  <c r="AB42"/>
  <c r="AA42"/>
  <c r="Z42"/>
  <c r="Y42"/>
  <c r="X42"/>
  <c r="W42"/>
  <c r="V42"/>
  <c r="U42"/>
  <c r="T42"/>
  <c r="S42"/>
  <c r="R42"/>
  <c r="Q42"/>
  <c r="P42"/>
  <c r="O42"/>
  <c r="N42"/>
  <c r="M42"/>
  <c r="L42"/>
  <c r="K42"/>
  <c r="J42"/>
  <c r="I42"/>
  <c r="H42"/>
  <c r="G42"/>
  <c r="F42"/>
  <c r="E42"/>
  <c r="D42"/>
  <c r="C42"/>
  <c r="B44"/>
  <c r="B45"/>
  <c r="B46"/>
  <c r="B48"/>
  <c r="B47"/>
  <c r="B43"/>
  <c r="B42"/>
  <c r="BS46" i="11"/>
  <c r="BR46"/>
  <c r="BQ46"/>
  <c r="BP46"/>
  <c r="BO46"/>
  <c r="BN46"/>
  <c r="BM46"/>
  <c r="BL46"/>
  <c r="BK46"/>
  <c r="BJ46"/>
  <c r="BI46"/>
  <c r="BH46"/>
  <c r="BG46"/>
  <c r="BF46"/>
  <c r="BE46"/>
  <c r="BD46"/>
  <c r="BC46"/>
  <c r="BB46"/>
  <c r="BA46"/>
  <c r="AZ46"/>
  <c r="AY46"/>
  <c r="AX46"/>
  <c r="AW46"/>
  <c r="AV46"/>
  <c r="AU46"/>
  <c r="AT46"/>
  <c r="AS46"/>
  <c r="AR46"/>
  <c r="AQ46"/>
  <c r="AP46"/>
  <c r="AO46"/>
  <c r="AN46"/>
  <c r="AM46"/>
  <c r="AL46"/>
  <c r="AK46"/>
  <c r="AJ46"/>
  <c r="AI46"/>
  <c r="AH46"/>
  <c r="AG46"/>
  <c r="AF46"/>
  <c r="AE46"/>
  <c r="AD46"/>
  <c r="AC46"/>
  <c r="AB46"/>
  <c r="AA46"/>
  <c r="Z46"/>
  <c r="Y46"/>
  <c r="X46"/>
  <c r="W46"/>
  <c r="V46"/>
  <c r="U46"/>
  <c r="T46"/>
  <c r="S46"/>
  <c r="R46"/>
  <c r="Q46"/>
  <c r="P46"/>
  <c r="O46"/>
  <c r="N46"/>
  <c r="M46"/>
  <c r="L46"/>
  <c r="K46"/>
  <c r="J46"/>
  <c r="I46"/>
  <c r="H46"/>
  <c r="G46"/>
  <c r="F46"/>
  <c r="E46"/>
  <c r="D46"/>
  <c r="C46"/>
  <c r="B46"/>
  <c r="BS45"/>
  <c r="BR45"/>
  <c r="BQ45"/>
  <c r="BP45"/>
  <c r="BO45"/>
  <c r="BN45"/>
  <c r="BM45"/>
  <c r="BL45"/>
  <c r="BK45"/>
  <c r="BJ45"/>
  <c r="BI45"/>
  <c r="BH45"/>
  <c r="BG45"/>
  <c r="BF45"/>
  <c r="BE45"/>
  <c r="BD45"/>
  <c r="BC45"/>
  <c r="BB45"/>
  <c r="BA45"/>
  <c r="AZ45"/>
  <c r="AY45"/>
  <c r="AX45"/>
  <c r="AW45"/>
  <c r="AV45"/>
  <c r="AU45"/>
  <c r="AT45"/>
  <c r="AS45"/>
  <c r="AR45"/>
  <c r="AQ45"/>
  <c r="AP45"/>
  <c r="AO45"/>
  <c r="AN45"/>
  <c r="AM45"/>
  <c r="AL45"/>
  <c r="AK45"/>
  <c r="AJ45"/>
  <c r="AI45"/>
  <c r="AH45"/>
  <c r="AG45"/>
  <c r="AF45"/>
  <c r="AE45"/>
  <c r="AD45"/>
  <c r="AC45"/>
  <c r="AB45"/>
  <c r="AA45"/>
  <c r="Z45"/>
  <c r="Y45"/>
  <c r="X45"/>
  <c r="W45"/>
  <c r="V45"/>
  <c r="U45"/>
  <c r="T45"/>
  <c r="S45"/>
  <c r="R45"/>
  <c r="Q45"/>
  <c r="P45"/>
  <c r="O45"/>
  <c r="N45"/>
  <c r="M45"/>
  <c r="L45"/>
  <c r="K45"/>
  <c r="J45"/>
  <c r="I45"/>
  <c r="H45"/>
  <c r="G45"/>
  <c r="F45"/>
  <c r="E45"/>
  <c r="D45"/>
  <c r="C45"/>
  <c r="B45"/>
  <c r="BS44"/>
  <c r="BR44"/>
  <c r="BQ44"/>
  <c r="BP44"/>
  <c r="BO44"/>
  <c r="BN44"/>
  <c r="BM44"/>
  <c r="BL44"/>
  <c r="BK44"/>
  <c r="BJ44"/>
  <c r="BI44"/>
  <c r="BH44"/>
  <c r="BG44"/>
  <c r="BF44"/>
  <c r="BE44"/>
  <c r="BD44"/>
  <c r="BC44"/>
  <c r="BB44"/>
  <c r="BA44"/>
  <c r="AZ44"/>
  <c r="AY44"/>
  <c r="AX44"/>
  <c r="AW44"/>
  <c r="AV44"/>
  <c r="AU44"/>
  <c r="AT44"/>
  <c r="AS44"/>
  <c r="AR44"/>
  <c r="AQ44"/>
  <c r="AP44"/>
  <c r="AO44"/>
  <c r="AN44"/>
  <c r="AM44"/>
  <c r="AL44"/>
  <c r="AK44"/>
  <c r="AJ44"/>
  <c r="AI44"/>
  <c r="AH44"/>
  <c r="AG44"/>
  <c r="AF44"/>
  <c r="AE44"/>
  <c r="AD44"/>
  <c r="AC44"/>
  <c r="AB44"/>
  <c r="AA44"/>
  <c r="Z44"/>
  <c r="Y44"/>
  <c r="X44"/>
  <c r="W44"/>
  <c r="V44"/>
  <c r="U44"/>
  <c r="T44"/>
  <c r="S44"/>
  <c r="R44"/>
  <c r="Q44"/>
  <c r="P44"/>
  <c r="O44"/>
  <c r="N44"/>
  <c r="M44"/>
  <c r="L44"/>
  <c r="K44"/>
  <c r="J44"/>
  <c r="I44"/>
  <c r="H44"/>
  <c r="G44"/>
  <c r="F44"/>
  <c r="E44"/>
  <c r="D44"/>
  <c r="C44"/>
  <c r="B44"/>
  <c r="BS43"/>
  <c r="BR43"/>
  <c r="BQ43"/>
  <c r="BP43"/>
  <c r="BO43"/>
  <c r="BN43"/>
  <c r="BM43"/>
  <c r="BL43"/>
  <c r="BK43"/>
  <c r="BJ43"/>
  <c r="BI43"/>
  <c r="BH43"/>
  <c r="BG43"/>
  <c r="BF43"/>
  <c r="BE43"/>
  <c r="BD43"/>
  <c r="BC43"/>
  <c r="BB43"/>
  <c r="BA43"/>
  <c r="AZ43"/>
  <c r="AY43"/>
  <c r="AX43"/>
  <c r="AW43"/>
  <c r="AV43"/>
  <c r="AU43"/>
  <c r="AT43"/>
  <c r="AS43"/>
  <c r="AR43"/>
  <c r="AQ43"/>
  <c r="AP43"/>
  <c r="AO43"/>
  <c r="AN43"/>
  <c r="AM43"/>
  <c r="AL43"/>
  <c r="AK43"/>
  <c r="AJ43"/>
  <c r="AI43"/>
  <c r="AH43"/>
  <c r="AG43"/>
  <c r="AF43"/>
  <c r="AE43"/>
  <c r="AD43"/>
  <c r="AC43"/>
  <c r="AB43"/>
  <c r="AA43"/>
  <c r="Z43"/>
  <c r="Y43"/>
  <c r="X43"/>
  <c r="W43"/>
  <c r="V43"/>
  <c r="U43"/>
  <c r="T43"/>
  <c r="S43"/>
  <c r="R43"/>
  <c r="Q43"/>
  <c r="P43"/>
  <c r="O43"/>
  <c r="N43"/>
  <c r="M43"/>
  <c r="L43"/>
  <c r="K43"/>
  <c r="J43"/>
  <c r="I43"/>
  <c r="H43"/>
  <c r="G43"/>
  <c r="F43"/>
  <c r="E43"/>
  <c r="D43"/>
  <c r="C43"/>
  <c r="B43"/>
  <c r="BS42"/>
  <c r="BR42"/>
  <c r="BQ42"/>
  <c r="BP42"/>
  <c r="BO42"/>
  <c r="BN42"/>
  <c r="BM42"/>
  <c r="BL42"/>
  <c r="BK42"/>
  <c r="BJ42"/>
  <c r="BI42"/>
  <c r="BH42"/>
  <c r="BG42"/>
  <c r="BF42"/>
  <c r="BE42"/>
  <c r="BD42"/>
  <c r="BC42"/>
  <c r="BB42"/>
  <c r="BA42"/>
  <c r="AZ42"/>
  <c r="AY42"/>
  <c r="AX42"/>
  <c r="AW42"/>
  <c r="AV42"/>
  <c r="AU42"/>
  <c r="AT42"/>
  <c r="AS42"/>
  <c r="AR42"/>
  <c r="AQ42"/>
  <c r="AP42"/>
  <c r="AO42"/>
  <c r="AN42"/>
  <c r="AM42"/>
  <c r="AL42"/>
  <c r="AK42"/>
  <c r="AJ42"/>
  <c r="AI42"/>
  <c r="AH42"/>
  <c r="AG42"/>
  <c r="AF42"/>
  <c r="AE42"/>
  <c r="AD42"/>
  <c r="AC42"/>
  <c r="AB42"/>
  <c r="AA42"/>
  <c r="Z42"/>
  <c r="Y42"/>
  <c r="X42"/>
  <c r="W42"/>
  <c r="V42"/>
  <c r="U42"/>
  <c r="T42"/>
  <c r="S42"/>
  <c r="R42"/>
  <c r="Q42"/>
  <c r="P42"/>
  <c r="O42"/>
  <c r="N42"/>
  <c r="M42"/>
  <c r="L42"/>
  <c r="K42"/>
  <c r="J42"/>
  <c r="I42"/>
  <c r="H42"/>
  <c r="G42"/>
  <c r="F42"/>
  <c r="E42"/>
  <c r="D42"/>
  <c r="C42"/>
  <c r="B42"/>
  <c r="BT3" i="10"/>
  <c r="BS3"/>
  <c r="BR3"/>
  <c r="BQ3"/>
  <c r="BP3"/>
  <c r="BO3"/>
  <c r="BN3"/>
  <c r="BM3"/>
  <c r="BL3"/>
  <c r="BK3"/>
  <c r="BJ3"/>
  <c r="BI3"/>
  <c r="BH3"/>
  <c r="BG3"/>
  <c r="BF3"/>
  <c r="BE3"/>
  <c r="BD3"/>
  <c r="BC3"/>
  <c r="BB3"/>
  <c r="BA3"/>
  <c r="AZ3"/>
  <c r="AY3"/>
  <c r="AX3"/>
  <c r="AW3"/>
  <c r="AV3"/>
  <c r="AU3"/>
  <c r="AT3"/>
  <c r="AS3"/>
  <c r="AR3"/>
  <c r="AQ3"/>
  <c r="AP3"/>
  <c r="AO3"/>
  <c r="AN3"/>
  <c r="AM3"/>
  <c r="AL3"/>
  <c r="AK3"/>
  <c r="AJ3"/>
  <c r="AI3"/>
  <c r="AH3"/>
  <c r="AG3"/>
  <c r="AF3"/>
  <c r="AE3"/>
  <c r="AD3"/>
  <c r="AC3"/>
  <c r="AB3"/>
  <c r="AA3"/>
  <c r="Z3"/>
  <c r="Y3"/>
  <c r="X3"/>
  <c r="W3"/>
  <c r="V3"/>
  <c r="U3"/>
  <c r="T3"/>
  <c r="S3"/>
  <c r="R3"/>
  <c r="Q3"/>
  <c r="P3"/>
  <c r="O3"/>
  <c r="N3"/>
  <c r="M3"/>
  <c r="L3"/>
  <c r="K3"/>
  <c r="J3"/>
  <c r="I3"/>
  <c r="H3"/>
  <c r="G3"/>
  <c r="F3"/>
  <c r="E3"/>
  <c r="D3"/>
  <c r="F56" i="7"/>
  <c r="E56"/>
  <c r="F55"/>
  <c r="E55"/>
  <c r="F54"/>
  <c r="E54"/>
  <c r="F53"/>
  <c r="E53"/>
  <c r="F52"/>
  <c r="E52"/>
  <c r="F51"/>
  <c r="E51"/>
  <c r="F50"/>
  <c r="E50"/>
  <c r="F49"/>
  <c r="E49"/>
  <c r="F48"/>
  <c r="E48"/>
  <c r="F47"/>
  <c r="E47"/>
  <c r="F46"/>
  <c r="E46"/>
  <c r="F45"/>
  <c r="E45"/>
  <c r="F44"/>
  <c r="E44"/>
  <c r="F43"/>
  <c r="E43"/>
  <c r="F42"/>
  <c r="E42"/>
  <c r="F41"/>
  <c r="E41"/>
  <c r="F40"/>
  <c r="E40"/>
  <c r="E16"/>
  <c r="D51" i="21" l="1"/>
  <c r="G52"/>
  <c r="G54"/>
  <c r="G56"/>
  <c r="G58"/>
  <c r="D52"/>
  <c r="G51"/>
  <c r="G53"/>
  <c r="G55"/>
  <c r="G57"/>
  <c r="G50" i="14"/>
  <c r="D51"/>
  <c r="AI51"/>
  <c r="G53"/>
  <c r="G55"/>
  <c r="D50"/>
  <c r="AI50"/>
  <c r="G51"/>
  <c r="G52"/>
  <c r="G54"/>
  <c r="D50" i="13"/>
  <c r="D51"/>
  <c r="G51"/>
  <c r="G50"/>
</calcChain>
</file>

<file path=xl/sharedStrings.xml><?xml version="1.0" encoding="utf-8"?>
<sst xmlns="http://schemas.openxmlformats.org/spreadsheetml/2006/main" count="1096" uniqueCount="385">
  <si>
    <t>Q01.</t>
    <phoneticPr fontId="1"/>
  </si>
  <si>
    <r>
      <rPr>
        <sz val="11"/>
        <color theme="1"/>
        <rFont val="ＭＳ Ｐ明朝"/>
        <family val="1"/>
        <charset val="128"/>
      </rPr>
      <t>　このアンケートは皆さんの携帯・スマホ・</t>
    </r>
    <r>
      <rPr>
        <sz val="11"/>
        <color theme="1"/>
        <rFont val="Times New Roman"/>
        <family val="1"/>
      </rPr>
      <t>PC</t>
    </r>
    <r>
      <rPr>
        <sz val="11"/>
        <color theme="1"/>
        <rFont val="ＭＳ Ｐ明朝"/>
        <family val="1"/>
        <charset val="128"/>
      </rPr>
      <t>・テレビなどのデジタル機器とインターネットに関する利用状況を調査して、情報科の授業の中でみんなで分析するためのものです。　特に、この結果をもとに皆さんに対して指導や評価を行うものではありませんので、できるだけありのままを回答してください。</t>
    </r>
    <rPh sb="9" eb="10">
      <t>ミナ</t>
    </rPh>
    <rPh sb="13" eb="15">
      <t>ケイタイ</t>
    </rPh>
    <rPh sb="33" eb="35">
      <t>キキ</t>
    </rPh>
    <rPh sb="44" eb="45">
      <t>カン</t>
    </rPh>
    <rPh sb="47" eb="49">
      <t>リヨウ</t>
    </rPh>
    <rPh sb="49" eb="51">
      <t>ジョウキョウ</t>
    </rPh>
    <rPh sb="52" eb="54">
      <t>チョウサ</t>
    </rPh>
    <rPh sb="57" eb="59">
      <t>ジョウホウ</t>
    </rPh>
    <rPh sb="59" eb="60">
      <t>カ</t>
    </rPh>
    <rPh sb="61" eb="63">
      <t>ジュギョウ</t>
    </rPh>
    <rPh sb="64" eb="65">
      <t>ナカ</t>
    </rPh>
    <rPh sb="70" eb="72">
      <t>ブンセキ</t>
    </rPh>
    <phoneticPr fontId="1"/>
  </si>
  <si>
    <r>
      <t xml:space="preserve">a. </t>
    </r>
    <r>
      <rPr>
        <sz val="11"/>
        <color theme="1"/>
        <rFont val="ＭＳ Ｐ明朝"/>
        <family val="1"/>
        <charset val="128"/>
      </rPr>
      <t>テレビの利用時間</t>
    </r>
    <r>
      <rPr>
        <sz val="11"/>
        <color theme="1"/>
        <rFont val="Times New Roman"/>
        <family val="1"/>
      </rPr>
      <t>(</t>
    </r>
    <r>
      <rPr>
        <sz val="11"/>
        <color theme="1"/>
        <rFont val="ＭＳ Ｐ明朝"/>
        <family val="1"/>
        <charset val="128"/>
      </rPr>
      <t>レコーダでの番組再生含む</t>
    </r>
    <r>
      <rPr>
        <sz val="11"/>
        <color theme="1"/>
        <rFont val="Times New Roman"/>
        <family val="1"/>
      </rPr>
      <t>)</t>
    </r>
    <rPh sb="7" eb="9">
      <t>リヨウ</t>
    </rPh>
    <rPh sb="9" eb="11">
      <t>ジカン</t>
    </rPh>
    <rPh sb="18" eb="20">
      <t>バングミ</t>
    </rPh>
    <rPh sb="20" eb="22">
      <t>サイセイ</t>
    </rPh>
    <rPh sb="22" eb="23">
      <t>フク</t>
    </rPh>
    <phoneticPr fontId="1"/>
  </si>
  <si>
    <t>q01</t>
    <phoneticPr fontId="1"/>
  </si>
  <si>
    <t>q02a</t>
    <phoneticPr fontId="1"/>
  </si>
  <si>
    <t>q02b</t>
    <phoneticPr fontId="1"/>
  </si>
  <si>
    <r>
      <rPr>
        <b/>
        <sz val="11"/>
        <color theme="1"/>
        <rFont val="ＭＳ Ｐ明朝"/>
        <family val="1"/>
        <charset val="128"/>
      </rPr>
      <t>平日の利用時間</t>
    </r>
    <r>
      <rPr>
        <b/>
        <sz val="11"/>
        <color theme="1"/>
        <rFont val="Times New Roman"/>
        <family val="1"/>
      </rPr>
      <t xml:space="preserve">: </t>
    </r>
    <r>
      <rPr>
        <sz val="11"/>
        <color theme="1"/>
        <rFont val="ＭＳ Ｐ明朝"/>
        <family val="1"/>
        <charset val="128"/>
      </rPr>
      <t>あなたはデジタル機器やテレビを平日どのぐらいの時間、見ていますか利用していますか</t>
    </r>
    <r>
      <rPr>
        <sz val="11"/>
        <color theme="1"/>
        <rFont val="Times New Roman"/>
        <family val="1"/>
      </rPr>
      <t xml:space="preserve">? </t>
    </r>
    <r>
      <rPr>
        <sz val="11"/>
        <color theme="1"/>
        <rFont val="ＭＳ Ｐ明朝"/>
        <family val="1"/>
        <charset val="128"/>
      </rPr>
      <t>何分かで答えてください</t>
    </r>
    <r>
      <rPr>
        <sz val="11"/>
        <color theme="1"/>
        <rFont val="Times New Roman"/>
        <family val="1"/>
      </rPr>
      <t>(</t>
    </r>
    <r>
      <rPr>
        <sz val="11"/>
        <color theme="1"/>
        <rFont val="ＭＳ Ｐ明朝"/>
        <family val="1"/>
        <charset val="128"/>
      </rPr>
      <t>授業として使用する時間は除く</t>
    </r>
    <r>
      <rPr>
        <sz val="11"/>
        <color theme="1"/>
        <rFont val="Times New Roman"/>
        <family val="1"/>
      </rPr>
      <t>)</t>
    </r>
    <r>
      <rPr>
        <sz val="11"/>
        <color theme="1"/>
        <rFont val="ＭＳ Ｐ明朝"/>
        <family val="1"/>
        <charset val="128"/>
      </rPr>
      <t>。</t>
    </r>
    <rPh sb="0" eb="2">
      <t>ヘイジツ</t>
    </rPh>
    <rPh sb="3" eb="5">
      <t>リヨウ</t>
    </rPh>
    <rPh sb="5" eb="7">
      <t>ジカン</t>
    </rPh>
    <rPh sb="17" eb="19">
      <t>キキ</t>
    </rPh>
    <rPh sb="24" eb="26">
      <t>ヘイジツ</t>
    </rPh>
    <rPh sb="32" eb="34">
      <t>ジカン</t>
    </rPh>
    <rPh sb="35" eb="36">
      <t>ミ</t>
    </rPh>
    <rPh sb="41" eb="43">
      <t>リヨウ</t>
    </rPh>
    <rPh sb="51" eb="53">
      <t>ナンプン</t>
    </rPh>
    <rPh sb="55" eb="56">
      <t>コタ</t>
    </rPh>
    <rPh sb="63" eb="65">
      <t>ジュギョウ</t>
    </rPh>
    <rPh sb="68" eb="70">
      <t>シヨウ</t>
    </rPh>
    <rPh sb="72" eb="74">
      <t>ジカン</t>
    </rPh>
    <rPh sb="75" eb="76">
      <t>ノゾ</t>
    </rPh>
    <phoneticPr fontId="1"/>
  </si>
  <si>
    <t>Q03.</t>
    <phoneticPr fontId="1"/>
  </si>
  <si>
    <t>q03a</t>
  </si>
  <si>
    <r>
      <rPr>
        <b/>
        <sz val="11"/>
        <color theme="1"/>
        <rFont val="ＭＳ Ｐ明朝"/>
        <family val="1"/>
        <charset val="128"/>
      </rPr>
      <t>デジタル機器・インターネットの利用に関する調査</t>
    </r>
    <r>
      <rPr>
        <b/>
        <sz val="11"/>
        <color theme="1"/>
        <rFont val="Times New Roman"/>
        <family val="1"/>
      </rPr>
      <t>(</t>
    </r>
    <r>
      <rPr>
        <b/>
        <sz val="11"/>
        <color theme="1"/>
        <rFont val="ＭＳ Ｐ明朝"/>
        <family val="1"/>
        <charset val="128"/>
      </rPr>
      <t>情報科授業用</t>
    </r>
    <r>
      <rPr>
        <b/>
        <sz val="11"/>
        <color theme="1"/>
        <rFont val="Times New Roman"/>
        <family val="1"/>
      </rPr>
      <t>)</t>
    </r>
    <rPh sb="4" eb="6">
      <t>キキ</t>
    </rPh>
    <rPh sb="15" eb="17">
      <t>リヨウ</t>
    </rPh>
    <rPh sb="18" eb="19">
      <t>カン</t>
    </rPh>
    <rPh sb="21" eb="23">
      <t>チョウサ</t>
    </rPh>
    <rPh sb="24" eb="26">
      <t>ジョウホウ</t>
    </rPh>
    <rPh sb="26" eb="27">
      <t>カ</t>
    </rPh>
    <rPh sb="27" eb="30">
      <t>ジュギョウヨウ</t>
    </rPh>
    <phoneticPr fontId="1"/>
  </si>
  <si>
    <r>
      <rPr>
        <b/>
        <sz val="11"/>
        <color theme="1"/>
        <rFont val="ＭＳ Ｐ明朝"/>
        <family val="1"/>
        <charset val="128"/>
      </rPr>
      <t>回答の仕方</t>
    </r>
    <rPh sb="0" eb="2">
      <t>カイトウ</t>
    </rPh>
    <rPh sb="3" eb="5">
      <t>シカタ</t>
    </rPh>
    <phoneticPr fontId="1"/>
  </si>
  <si>
    <r>
      <rPr>
        <sz val="11"/>
        <color theme="1"/>
        <rFont val="ＭＳ Ｐ明朝"/>
        <family val="1"/>
        <charset val="128"/>
      </rPr>
      <t>回答欄</t>
    </r>
    <rPh sb="0" eb="2">
      <t>カイトウ</t>
    </rPh>
    <rPh sb="2" eb="3">
      <t>ラン</t>
    </rPh>
    <phoneticPr fontId="1"/>
  </si>
  <si>
    <r>
      <rPr>
        <sz val="11"/>
        <color theme="1"/>
        <rFont val="ＭＳ Ｐ明朝"/>
        <family val="1"/>
        <charset val="128"/>
      </rPr>
      <t>あなたの性別は</t>
    </r>
    <r>
      <rPr>
        <sz val="11"/>
        <color theme="1"/>
        <rFont val="Times New Roman"/>
        <family val="1"/>
      </rPr>
      <t>?</t>
    </r>
    <rPh sb="4" eb="6">
      <t>セイベツ</t>
    </rPh>
    <phoneticPr fontId="1"/>
  </si>
  <si>
    <r>
      <t xml:space="preserve">1. </t>
    </r>
    <r>
      <rPr>
        <sz val="11"/>
        <color theme="1"/>
        <rFont val="ＭＳ Ｐ明朝"/>
        <family val="1"/>
        <charset val="128"/>
      </rPr>
      <t>男子</t>
    </r>
    <r>
      <rPr>
        <sz val="11"/>
        <color theme="1"/>
        <rFont val="Times New Roman"/>
        <family val="1"/>
      </rPr>
      <t xml:space="preserve">  2. </t>
    </r>
    <r>
      <rPr>
        <sz val="11"/>
        <color theme="1"/>
        <rFont val="ＭＳ Ｐ明朝"/>
        <family val="1"/>
        <charset val="128"/>
      </rPr>
      <t>女子</t>
    </r>
    <rPh sb="3" eb="5">
      <t>ダンシ</t>
    </rPh>
    <rPh sb="10" eb="12">
      <t>ジョシ</t>
    </rPh>
    <phoneticPr fontId="1"/>
  </si>
  <si>
    <t>Q02.</t>
    <phoneticPr fontId="1"/>
  </si>
  <si>
    <r>
      <rPr>
        <sz val="11"/>
        <color theme="1"/>
        <rFont val="ＭＳ Ｐ明朝"/>
        <family val="1"/>
        <charset val="128"/>
      </rPr>
      <t>分</t>
    </r>
    <rPh sb="0" eb="1">
      <t>フン</t>
    </rPh>
    <phoneticPr fontId="1"/>
  </si>
  <si>
    <t>q03b</t>
  </si>
  <si>
    <t>q03c</t>
  </si>
  <si>
    <t>q03d</t>
  </si>
  <si>
    <t>q03e</t>
  </si>
  <si>
    <t>q03f</t>
  </si>
  <si>
    <t>q03g</t>
  </si>
  <si>
    <t>q03h</t>
  </si>
  <si>
    <t>q03i</t>
  </si>
  <si>
    <t>q03j</t>
  </si>
  <si>
    <t>q03k</t>
  </si>
  <si>
    <t>q03l</t>
  </si>
  <si>
    <t>q03m</t>
  </si>
  <si>
    <t>q03n</t>
  </si>
  <si>
    <t>Q04.</t>
    <phoneticPr fontId="1"/>
  </si>
  <si>
    <t>Q05.</t>
    <phoneticPr fontId="1"/>
  </si>
  <si>
    <r>
      <rPr>
        <b/>
        <sz val="11"/>
        <color theme="1"/>
        <rFont val="ＭＳ Ｐ明朝"/>
        <family val="1"/>
        <charset val="128"/>
      </rPr>
      <t>平日の利用時間</t>
    </r>
    <r>
      <rPr>
        <b/>
        <sz val="11"/>
        <color theme="1"/>
        <rFont val="Times New Roman"/>
        <family val="1"/>
      </rPr>
      <t>(</t>
    </r>
    <r>
      <rPr>
        <b/>
        <sz val="11"/>
        <color theme="1"/>
        <rFont val="ＭＳ Ｐ明朝"/>
        <family val="1"/>
        <charset val="128"/>
      </rPr>
      <t>利用方法別</t>
    </r>
    <r>
      <rPr>
        <b/>
        <sz val="11"/>
        <color theme="1"/>
        <rFont val="Times New Roman"/>
        <family val="1"/>
      </rPr>
      <t xml:space="preserve">): </t>
    </r>
    <r>
      <rPr>
        <sz val="11"/>
        <color theme="1"/>
        <rFont val="ＭＳ Ｐ明朝"/>
        <family val="1"/>
        <charset val="128"/>
      </rPr>
      <t>あなたはデジタル機器やテレビを平日どのぐらいの時間利用していますか</t>
    </r>
    <r>
      <rPr>
        <sz val="11"/>
        <color theme="1"/>
        <rFont val="Times New Roman"/>
        <family val="1"/>
      </rPr>
      <t>?</t>
    </r>
    <r>
      <rPr>
        <sz val="11"/>
        <color theme="1"/>
        <rFont val="ＭＳ Ｐ明朝"/>
        <family val="1"/>
        <charset val="128"/>
      </rPr>
      <t>利用方法別に何分かで答えてください</t>
    </r>
    <r>
      <rPr>
        <sz val="11"/>
        <color theme="1"/>
        <rFont val="Times New Roman"/>
        <family val="1"/>
      </rPr>
      <t>(</t>
    </r>
    <r>
      <rPr>
        <sz val="11"/>
        <color theme="1"/>
        <rFont val="ＭＳ Ｐ明朝"/>
        <family val="1"/>
        <charset val="128"/>
      </rPr>
      <t>授業として使用する時間は除く</t>
    </r>
    <r>
      <rPr>
        <sz val="11"/>
        <color theme="1"/>
        <rFont val="Times New Roman"/>
        <family val="1"/>
      </rPr>
      <t>)</t>
    </r>
    <r>
      <rPr>
        <sz val="11"/>
        <color theme="1"/>
        <rFont val="ＭＳ Ｐ明朝"/>
        <family val="1"/>
        <charset val="128"/>
      </rPr>
      <t>。</t>
    </r>
    <rPh sb="0" eb="2">
      <t>ヘイジツ</t>
    </rPh>
    <rPh sb="3" eb="5">
      <t>リヨウ</t>
    </rPh>
    <rPh sb="5" eb="7">
      <t>ジカン</t>
    </rPh>
    <rPh sb="8" eb="10">
      <t>リヨウ</t>
    </rPh>
    <rPh sb="10" eb="12">
      <t>ホウホウ</t>
    </rPh>
    <rPh sb="12" eb="13">
      <t>ベツ</t>
    </rPh>
    <rPh sb="24" eb="26">
      <t>キキ</t>
    </rPh>
    <rPh sb="31" eb="33">
      <t>ヘイジツ</t>
    </rPh>
    <rPh sb="39" eb="41">
      <t>ジカン</t>
    </rPh>
    <rPh sb="41" eb="43">
      <t>リヨウ</t>
    </rPh>
    <rPh sb="50" eb="52">
      <t>リヨウ</t>
    </rPh>
    <rPh sb="52" eb="54">
      <t>ホウホウ</t>
    </rPh>
    <rPh sb="54" eb="55">
      <t>ベツ</t>
    </rPh>
    <rPh sb="56" eb="58">
      <t>ナンプン</t>
    </rPh>
    <rPh sb="60" eb="61">
      <t>コタ</t>
    </rPh>
    <rPh sb="68" eb="70">
      <t>ジュギョウ</t>
    </rPh>
    <rPh sb="73" eb="75">
      <t>シヨウ</t>
    </rPh>
    <rPh sb="77" eb="79">
      <t>ジカン</t>
    </rPh>
    <rPh sb="80" eb="81">
      <t>ノゾ</t>
    </rPh>
    <phoneticPr fontId="1"/>
  </si>
  <si>
    <r>
      <rPr>
        <b/>
        <sz val="11"/>
        <color theme="1"/>
        <rFont val="ＭＳ Ｐ明朝"/>
        <family val="1"/>
        <charset val="128"/>
      </rPr>
      <t>休日の利用時間</t>
    </r>
    <r>
      <rPr>
        <b/>
        <sz val="11"/>
        <color theme="1"/>
        <rFont val="Times New Roman"/>
        <family val="1"/>
      </rPr>
      <t xml:space="preserve">: </t>
    </r>
    <r>
      <rPr>
        <sz val="11"/>
        <color theme="1"/>
        <rFont val="ＭＳ Ｐ明朝"/>
        <family val="1"/>
        <charset val="128"/>
      </rPr>
      <t>あなたはデジタル機器やテレビを休日どのぐらいの時間、見ていますか利用していますか</t>
    </r>
    <r>
      <rPr>
        <sz val="11"/>
        <color theme="1"/>
        <rFont val="Times New Roman"/>
        <family val="1"/>
      </rPr>
      <t xml:space="preserve">? </t>
    </r>
    <r>
      <rPr>
        <sz val="11"/>
        <color theme="1"/>
        <rFont val="ＭＳ Ｐ明朝"/>
        <family val="1"/>
        <charset val="128"/>
      </rPr>
      <t>何分かで答えてください。</t>
    </r>
    <rPh sb="0" eb="2">
      <t>キュウジツ</t>
    </rPh>
    <rPh sb="3" eb="5">
      <t>リヨウ</t>
    </rPh>
    <rPh sb="5" eb="7">
      <t>ジカン</t>
    </rPh>
    <rPh sb="17" eb="19">
      <t>キキ</t>
    </rPh>
    <rPh sb="24" eb="26">
      <t>キュウジツ</t>
    </rPh>
    <rPh sb="32" eb="34">
      <t>ジカン</t>
    </rPh>
    <rPh sb="35" eb="36">
      <t>ミ</t>
    </rPh>
    <rPh sb="41" eb="43">
      <t>リヨウ</t>
    </rPh>
    <rPh sb="51" eb="53">
      <t>ナンプン</t>
    </rPh>
    <rPh sb="55" eb="56">
      <t>コタ</t>
    </rPh>
    <phoneticPr fontId="1"/>
  </si>
  <si>
    <r>
      <rPr>
        <b/>
        <sz val="11"/>
        <color theme="1"/>
        <rFont val="ＭＳ Ｐ明朝"/>
        <family val="1"/>
        <charset val="128"/>
      </rPr>
      <t>休日の利用時間</t>
    </r>
    <r>
      <rPr>
        <b/>
        <sz val="11"/>
        <color theme="1"/>
        <rFont val="Times New Roman"/>
        <family val="1"/>
      </rPr>
      <t>(</t>
    </r>
    <r>
      <rPr>
        <b/>
        <sz val="11"/>
        <color theme="1"/>
        <rFont val="ＭＳ Ｐ明朝"/>
        <family val="1"/>
        <charset val="128"/>
      </rPr>
      <t>利用方法別</t>
    </r>
    <r>
      <rPr>
        <b/>
        <sz val="11"/>
        <color theme="1"/>
        <rFont val="Times New Roman"/>
        <family val="1"/>
      </rPr>
      <t xml:space="preserve">): </t>
    </r>
    <r>
      <rPr>
        <sz val="11"/>
        <color theme="1"/>
        <rFont val="ＭＳ Ｐ明朝"/>
        <family val="1"/>
        <charset val="128"/>
      </rPr>
      <t>あなたはデジタル機器やテレビを休日どのぐらいの時間利用していますか</t>
    </r>
    <r>
      <rPr>
        <sz val="11"/>
        <color theme="1"/>
        <rFont val="Times New Roman"/>
        <family val="1"/>
      </rPr>
      <t>?</t>
    </r>
    <r>
      <rPr>
        <sz val="11"/>
        <color theme="1"/>
        <rFont val="ＭＳ Ｐ明朝"/>
        <family val="1"/>
        <charset val="128"/>
      </rPr>
      <t>利用方法別に何分かで答えてください。</t>
    </r>
    <rPh sb="0" eb="2">
      <t>キュウジツ</t>
    </rPh>
    <rPh sb="3" eb="5">
      <t>リヨウ</t>
    </rPh>
    <rPh sb="5" eb="7">
      <t>ジカン</t>
    </rPh>
    <rPh sb="24" eb="26">
      <t>キキ</t>
    </rPh>
    <rPh sb="31" eb="33">
      <t>キュウジツ</t>
    </rPh>
    <rPh sb="39" eb="41">
      <t>ジカン</t>
    </rPh>
    <rPh sb="41" eb="43">
      <t>リヨウ</t>
    </rPh>
    <rPh sb="50" eb="52">
      <t>リヨウ</t>
    </rPh>
    <rPh sb="52" eb="54">
      <t>ホウホウ</t>
    </rPh>
    <rPh sb="54" eb="55">
      <t>ベツ</t>
    </rPh>
    <rPh sb="56" eb="58">
      <t>ナンプン</t>
    </rPh>
    <rPh sb="60" eb="61">
      <t>コタ</t>
    </rPh>
    <phoneticPr fontId="1"/>
  </si>
  <si>
    <t>q04a</t>
    <phoneticPr fontId="1"/>
  </si>
  <si>
    <t>q04b</t>
    <phoneticPr fontId="1"/>
  </si>
  <si>
    <t>q05a</t>
  </si>
  <si>
    <t>q05b</t>
  </si>
  <si>
    <t>q05c</t>
  </si>
  <si>
    <t>q05d</t>
  </si>
  <si>
    <t>q05e</t>
  </si>
  <si>
    <t>q05f</t>
  </si>
  <si>
    <t>q05g</t>
  </si>
  <si>
    <t>q05h</t>
  </si>
  <si>
    <t>q05i</t>
  </si>
  <si>
    <t>q05j</t>
  </si>
  <si>
    <t>q05k</t>
  </si>
  <si>
    <t>q05l</t>
  </si>
  <si>
    <t>q05m</t>
  </si>
  <si>
    <t>q05n</t>
  </si>
  <si>
    <r>
      <rPr>
        <b/>
        <sz val="11"/>
        <color theme="1"/>
        <rFont val="ＭＳ Ｐ明朝"/>
        <family val="1"/>
        <charset val="128"/>
      </rPr>
      <t>セクション</t>
    </r>
    <r>
      <rPr>
        <b/>
        <sz val="11"/>
        <color theme="1"/>
        <rFont val="Times New Roman"/>
        <family val="1"/>
      </rPr>
      <t xml:space="preserve"> A: </t>
    </r>
    <r>
      <rPr>
        <b/>
        <sz val="11"/>
        <color theme="1"/>
        <rFont val="ＭＳ Ｐ明朝"/>
        <family val="1"/>
        <charset val="128"/>
      </rPr>
      <t>プロフィール</t>
    </r>
    <phoneticPr fontId="1"/>
  </si>
  <si>
    <r>
      <rPr>
        <b/>
        <sz val="11"/>
        <color theme="1"/>
        <rFont val="ＭＳ Ｐ明朝"/>
        <family val="1"/>
        <charset val="128"/>
      </rPr>
      <t>セクション</t>
    </r>
    <r>
      <rPr>
        <b/>
        <sz val="11"/>
        <color theme="1"/>
        <rFont val="Times New Roman"/>
        <family val="1"/>
      </rPr>
      <t xml:space="preserve"> B: </t>
    </r>
    <r>
      <rPr>
        <b/>
        <sz val="11"/>
        <color theme="1"/>
        <rFont val="ＭＳ Ｐ明朝"/>
        <family val="1"/>
        <charset val="128"/>
      </rPr>
      <t>利用時間・利用回数</t>
    </r>
    <rPh sb="9" eb="11">
      <t>リヨウ</t>
    </rPh>
    <rPh sb="11" eb="13">
      <t>ジカン</t>
    </rPh>
    <rPh sb="14" eb="16">
      <t>リヨウ</t>
    </rPh>
    <rPh sb="16" eb="18">
      <t>カイスウ</t>
    </rPh>
    <phoneticPr fontId="1"/>
  </si>
  <si>
    <t>q05o</t>
    <phoneticPr fontId="1"/>
  </si>
  <si>
    <t>q05p</t>
    <phoneticPr fontId="1"/>
  </si>
  <si>
    <r>
      <t xml:space="preserve">j. </t>
    </r>
    <r>
      <rPr>
        <sz val="11"/>
        <color theme="1"/>
        <rFont val="ＭＳ Ｐ明朝"/>
        <family val="1"/>
        <charset val="128"/>
      </rPr>
      <t>デジタル機器で本を読む</t>
    </r>
    <rPh sb="7" eb="9">
      <t>キキ</t>
    </rPh>
    <rPh sb="10" eb="11">
      <t>ホン</t>
    </rPh>
    <rPh sb="12" eb="13">
      <t>ヨ</t>
    </rPh>
    <phoneticPr fontId="1"/>
  </si>
  <si>
    <t>q03o</t>
  </si>
  <si>
    <t>q03p</t>
  </si>
  <si>
    <t>Q06.</t>
    <phoneticPr fontId="1"/>
  </si>
  <si>
    <r>
      <rPr>
        <b/>
        <sz val="11"/>
        <color theme="1"/>
        <rFont val="ＭＳ Ｐ明朝"/>
        <family val="1"/>
        <charset val="128"/>
      </rPr>
      <t>メールの送信する</t>
    </r>
    <r>
      <rPr>
        <b/>
        <sz val="11"/>
        <color theme="1"/>
        <rFont val="Times New Roman"/>
        <family val="1"/>
      </rPr>
      <t xml:space="preserve">: </t>
    </r>
    <r>
      <rPr>
        <sz val="11"/>
        <color theme="1"/>
        <rFont val="ＭＳ Ｐ明朝"/>
        <family val="1"/>
        <charset val="128"/>
      </rPr>
      <t>あなたは平日、何件ぐらいのメールを送信しますか。</t>
    </r>
    <rPh sb="4" eb="6">
      <t>ソウシン</t>
    </rPh>
    <rPh sb="14" eb="16">
      <t>ヘイジツ</t>
    </rPh>
    <rPh sb="17" eb="19">
      <t>ナンケン</t>
    </rPh>
    <rPh sb="27" eb="29">
      <t>ソウシン</t>
    </rPh>
    <phoneticPr fontId="1"/>
  </si>
  <si>
    <t>件</t>
    <rPh sb="0" eb="1">
      <t>ケン</t>
    </rPh>
    <phoneticPr fontId="1"/>
  </si>
  <si>
    <t>q06</t>
    <phoneticPr fontId="1"/>
  </si>
  <si>
    <t>Q07.</t>
    <phoneticPr fontId="1"/>
  </si>
  <si>
    <t>q07</t>
    <phoneticPr fontId="1"/>
  </si>
  <si>
    <r>
      <rPr>
        <b/>
        <sz val="11"/>
        <color theme="1"/>
        <rFont val="ＭＳ Ｐ明朝"/>
        <family val="1"/>
        <charset val="128"/>
      </rPr>
      <t>SNSの書き込み</t>
    </r>
    <r>
      <rPr>
        <b/>
        <sz val="11"/>
        <color theme="1"/>
        <rFont val="Times New Roman"/>
        <family val="1"/>
      </rPr>
      <t xml:space="preserve">: </t>
    </r>
    <r>
      <rPr>
        <sz val="11"/>
        <color theme="1"/>
        <rFont val="ＭＳ Ｐ明朝"/>
        <family val="1"/>
        <charset val="128"/>
      </rPr>
      <t>あなたは平日、何回ぐらい</t>
    </r>
    <r>
      <rPr>
        <sz val="11"/>
        <color theme="1"/>
        <rFont val="Times New Roman"/>
        <family val="1"/>
      </rPr>
      <t>Line</t>
    </r>
    <r>
      <rPr>
        <sz val="11"/>
        <color theme="1"/>
        <rFont val="ＭＳ Ｐ明朝"/>
        <family val="1"/>
        <charset val="128"/>
      </rPr>
      <t>や</t>
    </r>
    <r>
      <rPr>
        <sz val="11"/>
        <color theme="1"/>
        <rFont val="Times New Roman"/>
        <family val="1"/>
      </rPr>
      <t>Twitter</t>
    </r>
    <r>
      <rPr>
        <sz val="11"/>
        <color theme="1"/>
        <rFont val="ＭＳ Ｐ明朝"/>
        <family val="1"/>
        <charset val="128"/>
      </rPr>
      <t>などの</t>
    </r>
    <r>
      <rPr>
        <sz val="11"/>
        <color theme="1"/>
        <rFont val="Times New Roman"/>
        <family val="1"/>
      </rPr>
      <t>SNS</t>
    </r>
    <r>
      <rPr>
        <sz val="11"/>
        <color theme="1"/>
        <rFont val="ＭＳ Ｐ明朝"/>
        <family val="1"/>
        <charset val="128"/>
      </rPr>
      <t>にメッセージを書き込みますか。</t>
    </r>
    <rPh sb="4" eb="5">
      <t>カ</t>
    </rPh>
    <rPh sb="6" eb="7">
      <t>コ</t>
    </rPh>
    <rPh sb="14" eb="16">
      <t>ヘイジツ</t>
    </rPh>
    <rPh sb="17" eb="19">
      <t>ナンカイ</t>
    </rPh>
    <rPh sb="47" eb="48">
      <t>カ</t>
    </rPh>
    <rPh sb="49" eb="50">
      <t>コ</t>
    </rPh>
    <phoneticPr fontId="1"/>
  </si>
  <si>
    <t>Q08.</t>
    <phoneticPr fontId="1"/>
  </si>
  <si>
    <t>a. ウィルス対策ソフト</t>
    <phoneticPr fontId="1"/>
  </si>
  <si>
    <t>b. 画面ロック機能</t>
    <phoneticPr fontId="1"/>
  </si>
  <si>
    <t>c. アプリの安全確認</t>
    <phoneticPr fontId="1"/>
  </si>
  <si>
    <r>
      <t>d. OS</t>
    </r>
    <r>
      <rPr>
        <sz val="11"/>
        <color theme="1"/>
        <rFont val="ＭＳ Ｐ明朝"/>
        <family val="1"/>
        <charset val="128"/>
      </rPr>
      <t>やアプリの更新</t>
    </r>
    <phoneticPr fontId="1"/>
  </si>
  <si>
    <r>
      <t xml:space="preserve">e. </t>
    </r>
    <r>
      <rPr>
        <sz val="11"/>
        <color theme="1"/>
        <rFont val="ＭＳ Ｐ明朝"/>
        <family val="1"/>
        <charset val="128"/>
      </rPr>
      <t>フィルタリング機能の利用</t>
    </r>
    <rPh sb="10" eb="12">
      <t>キノウ</t>
    </rPh>
    <rPh sb="13" eb="15">
      <t>リヨウ</t>
    </rPh>
    <phoneticPr fontId="1"/>
  </si>
  <si>
    <r>
      <t xml:space="preserve">f. </t>
    </r>
    <r>
      <rPr>
        <sz val="11"/>
        <color theme="1"/>
        <rFont val="ＭＳ Ｐ明朝"/>
        <family val="1"/>
        <charset val="128"/>
      </rPr>
      <t>着信拒否番号の設定</t>
    </r>
    <rPh sb="3" eb="5">
      <t>チャクシン</t>
    </rPh>
    <rPh sb="5" eb="7">
      <t>キョヒ</t>
    </rPh>
    <rPh sb="7" eb="9">
      <t>バンゴウ</t>
    </rPh>
    <rPh sb="10" eb="12">
      <t>セッテイ</t>
    </rPh>
    <phoneticPr fontId="1"/>
  </si>
  <si>
    <r>
      <t xml:space="preserve">g. </t>
    </r>
    <r>
      <rPr>
        <sz val="11"/>
        <color theme="1"/>
        <rFont val="ＭＳ Ｐ明朝"/>
        <family val="1"/>
        <charset val="128"/>
      </rPr>
      <t>迷惑メールアドレスの設定</t>
    </r>
    <rPh sb="3" eb="5">
      <t>メイワク</t>
    </rPh>
    <rPh sb="13" eb="15">
      <t>セッテイ</t>
    </rPh>
    <phoneticPr fontId="1"/>
  </si>
  <si>
    <r>
      <t>h. SNS</t>
    </r>
    <r>
      <rPr>
        <sz val="11"/>
        <color theme="1"/>
        <rFont val="ＭＳ Ｐ明朝"/>
        <family val="1"/>
        <charset val="128"/>
      </rPr>
      <t>ごとに異なるパスワードの使用</t>
    </r>
    <rPh sb="9" eb="10">
      <t>コト</t>
    </rPh>
    <rPh sb="18" eb="20">
      <t>シヨウ</t>
    </rPh>
    <phoneticPr fontId="1"/>
  </si>
  <si>
    <t>q08a</t>
  </si>
  <si>
    <t>q08b</t>
  </si>
  <si>
    <t>q08c</t>
  </si>
  <si>
    <t>q08d</t>
  </si>
  <si>
    <t>q08e</t>
  </si>
  <si>
    <t>q08f</t>
  </si>
  <si>
    <t>q08g</t>
  </si>
  <si>
    <t>q08h</t>
  </si>
  <si>
    <r>
      <rPr>
        <b/>
        <sz val="11"/>
        <color theme="1"/>
        <rFont val="ＭＳ Ｐ明朝"/>
        <family val="1"/>
        <charset val="128"/>
      </rPr>
      <t>セキュリティ</t>
    </r>
    <r>
      <rPr>
        <b/>
        <sz val="11"/>
        <color theme="1"/>
        <rFont val="Times New Roman"/>
        <family val="1"/>
      </rPr>
      <t xml:space="preserve">: </t>
    </r>
    <r>
      <rPr>
        <sz val="11"/>
        <color theme="1"/>
        <rFont val="ＭＳ Ｐ明朝"/>
        <family val="1"/>
        <charset val="128"/>
      </rPr>
      <t>あなたはデジタル機器</t>
    </r>
    <r>
      <rPr>
        <sz val="11"/>
        <color theme="1"/>
        <rFont val="Times New Roman"/>
        <family val="1"/>
      </rPr>
      <t>((</t>
    </r>
    <r>
      <rPr>
        <sz val="11"/>
        <color theme="1"/>
        <rFont val="ＭＳ Ｐ明朝"/>
        <family val="1"/>
        <charset val="128"/>
      </rPr>
      <t>ガラケー、スマホ、タブレット、パソコン、ゲーム機</t>
    </r>
    <r>
      <rPr>
        <sz val="11"/>
        <color theme="1"/>
        <rFont val="Times New Roman"/>
        <family val="1"/>
      </rPr>
      <t>)</t>
    </r>
    <r>
      <rPr>
        <sz val="11"/>
        <color theme="1"/>
        <rFont val="ＭＳ Ｐ明朝"/>
        <family val="1"/>
        <charset val="128"/>
      </rPr>
      <t>でどのようなセキュリティの対策をしていますか。</t>
    </r>
    <rPh sb="16" eb="18">
      <t>キキ</t>
    </rPh>
    <rPh sb="58" eb="60">
      <t>タイサク</t>
    </rPh>
    <phoneticPr fontId="1"/>
  </si>
  <si>
    <t>Q09.</t>
    <phoneticPr fontId="1"/>
  </si>
  <si>
    <r>
      <rPr>
        <b/>
        <sz val="11"/>
        <color theme="1"/>
        <rFont val="ＭＳ Ｐ明朝"/>
        <family val="1"/>
        <charset val="128"/>
      </rPr>
      <t>家庭内規則</t>
    </r>
    <r>
      <rPr>
        <b/>
        <sz val="11"/>
        <color theme="1"/>
        <rFont val="Times New Roman"/>
        <family val="1"/>
      </rPr>
      <t xml:space="preserve">: </t>
    </r>
    <r>
      <rPr>
        <sz val="11"/>
        <color theme="1"/>
        <rFont val="ＭＳ Ｐ明朝"/>
        <family val="1"/>
        <charset val="128"/>
      </rPr>
      <t>あなたはデジタル機器</t>
    </r>
    <r>
      <rPr>
        <sz val="11"/>
        <color theme="1"/>
        <rFont val="Times New Roman"/>
        <family val="1"/>
      </rPr>
      <t>((</t>
    </r>
    <r>
      <rPr>
        <sz val="11"/>
        <color theme="1"/>
        <rFont val="ＭＳ Ｐ明朝"/>
        <family val="1"/>
        <charset val="128"/>
      </rPr>
      <t>ガラケー、スマホ、タブレット、パソコン、ゲーム機</t>
    </r>
    <r>
      <rPr>
        <sz val="11"/>
        <color theme="1"/>
        <rFont val="Times New Roman"/>
        <family val="1"/>
      </rPr>
      <t>)</t>
    </r>
    <r>
      <rPr>
        <sz val="11"/>
        <color theme="1"/>
        <rFont val="ＭＳ Ｐ明朝"/>
        <family val="1"/>
        <charset val="128"/>
      </rPr>
      <t>の利用について、保護者・家族と利用方法のルールについて決めていますか。</t>
    </r>
    <rPh sb="0" eb="3">
      <t>カテイナイ</t>
    </rPh>
    <rPh sb="3" eb="5">
      <t>キソク</t>
    </rPh>
    <rPh sb="15" eb="17">
      <t>キキ</t>
    </rPh>
    <rPh sb="45" eb="47">
      <t>リヨウ</t>
    </rPh>
    <rPh sb="52" eb="55">
      <t>ホゴシャ</t>
    </rPh>
    <rPh sb="56" eb="58">
      <t>カゾク</t>
    </rPh>
    <rPh sb="59" eb="61">
      <t>リヨウ</t>
    </rPh>
    <rPh sb="61" eb="63">
      <t>ホウホウ</t>
    </rPh>
    <rPh sb="71" eb="72">
      <t>キ</t>
    </rPh>
    <phoneticPr fontId="1"/>
  </si>
  <si>
    <t>a. 使用料金の上限、支払い分担</t>
    <rPh sb="3" eb="5">
      <t>シヨウ</t>
    </rPh>
    <rPh sb="5" eb="7">
      <t>リョウキン</t>
    </rPh>
    <rPh sb="8" eb="10">
      <t>ジョウゲン</t>
    </rPh>
    <rPh sb="11" eb="13">
      <t>シハラ</t>
    </rPh>
    <rPh sb="14" eb="16">
      <t>ブンタン</t>
    </rPh>
    <phoneticPr fontId="1"/>
  </si>
  <si>
    <t>c. 使用場所・使用場面のとりきめ　(例: 食事中は使用しない、学校では使用しない等)</t>
    <rPh sb="3" eb="5">
      <t>シヨウ</t>
    </rPh>
    <rPh sb="5" eb="7">
      <t>バショ</t>
    </rPh>
    <rPh sb="8" eb="10">
      <t>シヨウ</t>
    </rPh>
    <rPh sb="10" eb="12">
      <t>バメン</t>
    </rPh>
    <rPh sb="19" eb="20">
      <t>レイ</t>
    </rPh>
    <rPh sb="22" eb="24">
      <t>ショクジ</t>
    </rPh>
    <rPh sb="24" eb="25">
      <t>チュウ</t>
    </rPh>
    <rPh sb="26" eb="28">
      <t>シヨウ</t>
    </rPh>
    <rPh sb="32" eb="34">
      <t>ガッコウ</t>
    </rPh>
    <rPh sb="36" eb="38">
      <t>シヨウ</t>
    </rPh>
    <rPh sb="41" eb="42">
      <t>ナド</t>
    </rPh>
    <phoneticPr fontId="1"/>
  </si>
  <si>
    <t>b. 使用時間の制限 (家ではゲームは1時間以内等)</t>
    <rPh sb="3" eb="5">
      <t>シヨウ</t>
    </rPh>
    <rPh sb="5" eb="7">
      <t>ジカン</t>
    </rPh>
    <rPh sb="8" eb="10">
      <t>セイゲン</t>
    </rPh>
    <rPh sb="12" eb="13">
      <t>イエ</t>
    </rPh>
    <rPh sb="20" eb="22">
      <t>ジカン</t>
    </rPh>
    <rPh sb="22" eb="24">
      <t>イナイ</t>
    </rPh>
    <rPh sb="24" eb="25">
      <t>ナド</t>
    </rPh>
    <phoneticPr fontId="1"/>
  </si>
  <si>
    <r>
      <t xml:space="preserve">d.  </t>
    </r>
    <r>
      <rPr>
        <sz val="11"/>
        <color theme="1"/>
        <rFont val="ＭＳ Ｐ明朝"/>
        <family val="1"/>
        <charset val="128"/>
      </rPr>
      <t>ブログや</t>
    </r>
    <r>
      <rPr>
        <sz val="11"/>
        <color theme="1"/>
        <rFont val="Times New Roman"/>
        <family val="1"/>
      </rPr>
      <t>facebook</t>
    </r>
    <r>
      <rPr>
        <sz val="11"/>
        <color theme="1"/>
        <rFont val="ＭＳ Ｐ明朝"/>
        <family val="1"/>
        <charset val="128"/>
      </rPr>
      <t>などのプロフィールサイトは作らない</t>
    </r>
    <rPh sb="29" eb="30">
      <t>ツク</t>
    </rPh>
    <phoneticPr fontId="1"/>
  </si>
  <si>
    <r>
      <t xml:space="preserve">e.  </t>
    </r>
    <r>
      <rPr>
        <sz val="11"/>
        <color theme="1"/>
        <rFont val="ＭＳ Ｐ明朝"/>
        <family val="1"/>
        <charset val="128"/>
      </rPr>
      <t>匿名の掲示板や不特定多数を対象とした</t>
    </r>
    <r>
      <rPr>
        <sz val="11"/>
        <color theme="1"/>
        <rFont val="Times New Roman"/>
        <family val="1"/>
      </rPr>
      <t>SNS</t>
    </r>
    <r>
      <rPr>
        <sz val="11"/>
        <color theme="1"/>
        <rFont val="ＭＳ Ｐ明朝"/>
        <family val="1"/>
        <charset val="128"/>
      </rPr>
      <t>などへ書きこみの禁止</t>
    </r>
    <rPh sb="4" eb="6">
      <t>トクメイ</t>
    </rPh>
    <rPh sb="7" eb="10">
      <t>ケイジバン</t>
    </rPh>
    <rPh sb="11" eb="14">
      <t>フトクテイ</t>
    </rPh>
    <rPh sb="14" eb="16">
      <t>タスウ</t>
    </rPh>
    <rPh sb="17" eb="19">
      <t>タイショウ</t>
    </rPh>
    <rPh sb="28" eb="29">
      <t>カ</t>
    </rPh>
    <rPh sb="33" eb="35">
      <t>キンシ</t>
    </rPh>
    <phoneticPr fontId="1"/>
  </si>
  <si>
    <r>
      <t xml:space="preserve">g. </t>
    </r>
    <r>
      <rPr>
        <sz val="11"/>
        <color theme="1"/>
        <rFont val="ＭＳ Ｐ明朝"/>
        <family val="1"/>
        <charset val="128"/>
      </rPr>
      <t>ルールを守れなかった時のペナルティ</t>
    </r>
    <rPh sb="7" eb="8">
      <t>マモ</t>
    </rPh>
    <rPh sb="13" eb="14">
      <t>トキ</t>
    </rPh>
    <phoneticPr fontId="1"/>
  </si>
  <si>
    <r>
      <t xml:space="preserve">h. </t>
    </r>
    <r>
      <rPr>
        <sz val="11"/>
        <color theme="1"/>
        <rFont val="ＭＳ Ｐ明朝"/>
        <family val="1"/>
        <charset val="128"/>
      </rPr>
      <t>その他</t>
    </r>
    <rPh sb="5" eb="6">
      <t>タ</t>
    </rPh>
    <phoneticPr fontId="1"/>
  </si>
  <si>
    <t>q09a</t>
  </si>
  <si>
    <t>q09b</t>
  </si>
  <si>
    <t>q09c</t>
  </si>
  <si>
    <t>q09d</t>
  </si>
  <si>
    <t>q09e</t>
  </si>
  <si>
    <t>q09f</t>
  </si>
  <si>
    <t>q09g</t>
  </si>
  <si>
    <t>q09h</t>
  </si>
  <si>
    <r>
      <rPr>
        <b/>
        <sz val="11"/>
        <color theme="1"/>
        <rFont val="ＭＳ Ｐ明朝"/>
        <family val="1"/>
        <charset val="128"/>
      </rPr>
      <t>セクション</t>
    </r>
    <r>
      <rPr>
        <b/>
        <sz val="11"/>
        <color theme="1"/>
        <rFont val="Times New Roman"/>
        <family val="1"/>
      </rPr>
      <t xml:space="preserve"> C: </t>
    </r>
    <r>
      <rPr>
        <b/>
        <sz val="11"/>
        <color theme="1"/>
        <rFont val="ＭＳ Ｐ明朝"/>
        <family val="1"/>
        <charset val="128"/>
      </rPr>
      <t>適切な利用・セキュリティ・トラブル</t>
    </r>
    <rPh sb="9" eb="11">
      <t>テキセツ</t>
    </rPh>
    <rPh sb="12" eb="14">
      <t>リヨウ</t>
    </rPh>
    <phoneticPr fontId="1"/>
  </si>
  <si>
    <r>
      <t xml:space="preserve">i. </t>
    </r>
    <r>
      <rPr>
        <sz val="11"/>
        <color theme="1"/>
        <rFont val="ＭＳ Ｐ明朝"/>
        <family val="1"/>
        <charset val="128"/>
      </rPr>
      <t>その他</t>
    </r>
    <rPh sb="5" eb="6">
      <t>タ</t>
    </rPh>
    <phoneticPr fontId="1"/>
  </si>
  <si>
    <t>q08i</t>
    <phoneticPr fontId="1"/>
  </si>
  <si>
    <t>q05q</t>
    <phoneticPr fontId="1"/>
  </si>
  <si>
    <r>
      <t>a.</t>
    </r>
    <r>
      <rPr>
        <sz val="11"/>
        <color theme="1"/>
        <rFont val="ＭＳ Ｐ明朝"/>
        <family val="1"/>
        <charset val="128"/>
      </rPr>
      <t>電話して話をする</t>
    </r>
    <r>
      <rPr>
        <sz val="11"/>
        <color theme="1"/>
        <rFont val="Times New Roman"/>
        <family val="1"/>
      </rPr>
      <t>(</t>
    </r>
    <r>
      <rPr>
        <sz val="11"/>
        <color theme="1"/>
        <rFont val="ＭＳ Ｐ明朝"/>
        <family val="1"/>
        <charset val="128"/>
      </rPr>
      <t>普通携帯・スマホの通話</t>
    </r>
    <r>
      <rPr>
        <sz val="11"/>
        <color theme="1"/>
        <rFont val="Times New Roman"/>
        <family val="1"/>
      </rPr>
      <t>)</t>
    </r>
    <rPh sb="2" eb="4">
      <t>デンワ</t>
    </rPh>
    <rPh sb="6" eb="7">
      <t>ハナシ</t>
    </rPh>
    <rPh sb="11" eb="13">
      <t>フツウ</t>
    </rPh>
    <rPh sb="13" eb="15">
      <t>ケイタイ</t>
    </rPh>
    <rPh sb="20" eb="22">
      <t>ツウワ</t>
    </rPh>
    <phoneticPr fontId="1"/>
  </si>
  <si>
    <r>
      <t>b.</t>
    </r>
    <r>
      <rPr>
        <sz val="11"/>
        <color theme="1"/>
        <rFont val="ＭＳ Ｐ明朝"/>
        <family val="1"/>
        <charset val="128"/>
      </rPr>
      <t>電話して話をする</t>
    </r>
    <r>
      <rPr>
        <sz val="11"/>
        <color theme="1"/>
        <rFont val="Times New Roman"/>
        <family val="1"/>
      </rPr>
      <t>(Line</t>
    </r>
    <r>
      <rPr>
        <sz val="11"/>
        <color theme="1"/>
        <rFont val="ＭＳ Ｐ明朝"/>
        <family val="1"/>
        <charset val="128"/>
      </rPr>
      <t>などのアプリの通話機能使用</t>
    </r>
    <r>
      <rPr>
        <sz val="11"/>
        <color theme="1"/>
        <rFont val="Times New Roman"/>
        <family val="1"/>
      </rPr>
      <t>)</t>
    </r>
    <rPh sb="2" eb="4">
      <t>デンワ</t>
    </rPh>
    <rPh sb="6" eb="7">
      <t>ハナシ</t>
    </rPh>
    <rPh sb="22" eb="24">
      <t>ツウワ</t>
    </rPh>
    <rPh sb="24" eb="26">
      <t>キノウ</t>
    </rPh>
    <rPh sb="26" eb="28">
      <t>シヨウ</t>
    </rPh>
    <phoneticPr fontId="1"/>
  </si>
  <si>
    <r>
      <t>c.</t>
    </r>
    <r>
      <rPr>
        <sz val="11"/>
        <color theme="1"/>
        <rFont val="ＭＳ Ｐ明朝"/>
        <family val="1"/>
        <charset val="128"/>
      </rPr>
      <t>チャットする</t>
    </r>
    <phoneticPr fontId="1"/>
  </si>
  <si>
    <r>
      <t>d.</t>
    </r>
    <r>
      <rPr>
        <sz val="11"/>
        <color theme="1"/>
        <rFont val="ＭＳ Ｐ明朝"/>
        <family val="1"/>
        <charset val="128"/>
      </rPr>
      <t>テレビ番組、</t>
    </r>
    <r>
      <rPr>
        <sz val="11"/>
        <color theme="1"/>
        <rFont val="Times New Roman"/>
        <family val="1"/>
      </rPr>
      <t>DVD</t>
    </r>
    <r>
      <rPr>
        <sz val="11"/>
        <color theme="1"/>
        <rFont val="ＭＳ Ｐ明朝"/>
        <family val="1"/>
        <charset val="128"/>
      </rPr>
      <t>、インターネットで配信される映画などを見る</t>
    </r>
    <rPh sb="5" eb="7">
      <t>バングミ</t>
    </rPh>
    <rPh sb="20" eb="22">
      <t>ハイシン</t>
    </rPh>
    <rPh sb="25" eb="27">
      <t>エイガ</t>
    </rPh>
    <rPh sb="30" eb="31">
      <t>ミ</t>
    </rPh>
    <phoneticPr fontId="1"/>
  </si>
  <si>
    <r>
      <t xml:space="preserve">e.Youtube, </t>
    </r>
    <r>
      <rPr>
        <sz val="11"/>
        <color theme="1"/>
        <rFont val="ＭＳ Ｐ明朝"/>
        <family val="1"/>
        <charset val="128"/>
      </rPr>
      <t>ニコ動などの投稿動画を見る</t>
    </r>
    <rPh sb="13" eb="14">
      <t>ドウ</t>
    </rPh>
    <rPh sb="17" eb="19">
      <t>トウコウ</t>
    </rPh>
    <rPh sb="19" eb="21">
      <t>ドウガ</t>
    </rPh>
    <rPh sb="22" eb="23">
      <t>ミ</t>
    </rPh>
    <phoneticPr fontId="1"/>
  </si>
  <si>
    <r>
      <t>f.</t>
    </r>
    <r>
      <rPr>
        <sz val="11"/>
        <color theme="1"/>
        <rFont val="ＭＳ Ｐ明朝"/>
        <family val="1"/>
        <charset val="128"/>
      </rPr>
      <t>メールを見る、書く</t>
    </r>
    <rPh sb="6" eb="7">
      <t>ミ</t>
    </rPh>
    <rPh sb="9" eb="10">
      <t>カ</t>
    </rPh>
    <phoneticPr fontId="1"/>
  </si>
  <si>
    <r>
      <t>g.Line</t>
    </r>
    <r>
      <rPr>
        <sz val="11"/>
        <color theme="1"/>
        <rFont val="ＭＳ Ｐ明朝"/>
        <family val="1"/>
        <charset val="128"/>
      </rPr>
      <t>や</t>
    </r>
    <r>
      <rPr>
        <sz val="11"/>
        <color theme="1"/>
        <rFont val="Times New Roman"/>
        <family val="1"/>
      </rPr>
      <t>Twitter</t>
    </r>
    <r>
      <rPr>
        <sz val="11"/>
        <color theme="1"/>
        <rFont val="ＭＳ Ｐ明朝"/>
        <family val="1"/>
        <charset val="128"/>
      </rPr>
      <t>などの</t>
    </r>
    <r>
      <rPr>
        <sz val="11"/>
        <color theme="1"/>
        <rFont val="Times New Roman"/>
        <family val="1"/>
      </rPr>
      <t>SNS</t>
    </r>
    <r>
      <rPr>
        <sz val="11"/>
        <color theme="1"/>
        <rFont val="ＭＳ Ｐ明朝"/>
        <family val="1"/>
        <charset val="128"/>
      </rPr>
      <t>のメッセージを見る、書きこむ</t>
    </r>
    <rPh sb="27" eb="28">
      <t>ミ</t>
    </rPh>
    <rPh sb="30" eb="31">
      <t>カ</t>
    </rPh>
    <phoneticPr fontId="1"/>
  </si>
  <si>
    <t>h.匿名などの掲示板を見る、書きこむ</t>
    <rPh sb="2" eb="4">
      <t>トクメイ</t>
    </rPh>
    <rPh sb="7" eb="10">
      <t>ケイジバン</t>
    </rPh>
    <rPh sb="11" eb="12">
      <t>ミ</t>
    </rPh>
    <rPh sb="14" eb="15">
      <t>カ</t>
    </rPh>
    <phoneticPr fontId="1"/>
  </si>
  <si>
    <r>
      <t>i.</t>
    </r>
    <r>
      <rPr>
        <sz val="11"/>
        <color theme="1"/>
        <rFont val="ＭＳ Ｐ明朝"/>
        <family val="1"/>
        <charset val="128"/>
      </rPr>
      <t>写真や動画をとって友達共有する。</t>
    </r>
    <rPh sb="2" eb="4">
      <t>シャシン</t>
    </rPh>
    <rPh sb="5" eb="7">
      <t>ドウガ</t>
    </rPh>
    <rPh sb="11" eb="13">
      <t>トモダチ</t>
    </rPh>
    <rPh sb="13" eb="15">
      <t>キョウユウ</t>
    </rPh>
    <phoneticPr fontId="1"/>
  </si>
  <si>
    <r>
      <t xml:space="preserve">k. </t>
    </r>
    <r>
      <rPr>
        <sz val="11"/>
        <color theme="1"/>
        <rFont val="ＭＳ Ｐ明朝"/>
        <family val="1"/>
        <charset val="128"/>
      </rPr>
      <t>デジタル機器でマンガを読む</t>
    </r>
    <rPh sb="7" eb="9">
      <t>キキ</t>
    </rPh>
    <rPh sb="14" eb="15">
      <t>ヨ</t>
    </rPh>
    <phoneticPr fontId="1"/>
  </si>
  <si>
    <r>
      <t>l.</t>
    </r>
    <r>
      <rPr>
        <sz val="11"/>
        <color theme="1"/>
        <rFont val="ＭＳ Ｐ明朝"/>
        <family val="1"/>
        <charset val="128"/>
      </rPr>
      <t>ブログや</t>
    </r>
    <r>
      <rPr>
        <sz val="11"/>
        <color theme="1"/>
        <rFont val="Times New Roman"/>
        <family val="1"/>
      </rPr>
      <t>Web</t>
    </r>
    <r>
      <rPr>
        <sz val="11"/>
        <color theme="1"/>
        <rFont val="ＭＳ Ｐ明朝"/>
        <family val="1"/>
        <charset val="128"/>
      </rPr>
      <t>サイトを見る</t>
    </r>
    <r>
      <rPr>
        <sz val="11"/>
        <color theme="1"/>
        <rFont val="Times New Roman"/>
        <family val="1"/>
      </rPr>
      <t>(</t>
    </r>
    <r>
      <rPr>
        <sz val="11"/>
        <color theme="1"/>
        <rFont val="ＭＳ Ｐ明朝"/>
        <family val="1"/>
        <charset val="128"/>
      </rPr>
      <t>情報を検索する。ニュースを見る</t>
    </r>
    <r>
      <rPr>
        <sz val="11"/>
        <color theme="1"/>
        <rFont val="Times New Roman"/>
        <family val="1"/>
      </rPr>
      <t>)</t>
    </r>
    <rPh sb="13" eb="14">
      <t>ミ</t>
    </rPh>
    <rPh sb="16" eb="18">
      <t>ジョウホウ</t>
    </rPh>
    <rPh sb="19" eb="21">
      <t>ケンサク</t>
    </rPh>
    <rPh sb="29" eb="30">
      <t>ミ</t>
    </rPh>
    <phoneticPr fontId="1"/>
  </si>
  <si>
    <r>
      <t>m.</t>
    </r>
    <r>
      <rPr>
        <sz val="11"/>
        <color theme="1"/>
        <rFont val="ＭＳ Ｐ明朝"/>
        <family val="1"/>
        <charset val="128"/>
      </rPr>
      <t>ブログを更新する。</t>
    </r>
    <rPh sb="6" eb="8">
      <t>コウシン</t>
    </rPh>
    <phoneticPr fontId="1"/>
  </si>
  <si>
    <r>
      <t>n.</t>
    </r>
    <r>
      <rPr>
        <sz val="11"/>
        <color theme="1"/>
        <rFont val="ＭＳ Ｐ明朝"/>
        <family val="1"/>
        <charset val="128"/>
      </rPr>
      <t>ソーシャルゲームをする</t>
    </r>
    <phoneticPr fontId="1"/>
  </si>
  <si>
    <r>
      <t>o.</t>
    </r>
    <r>
      <rPr>
        <sz val="11"/>
        <color theme="1"/>
        <rFont val="ＭＳ Ｐ明朝"/>
        <family val="1"/>
        <charset val="128"/>
      </rPr>
      <t>ゲーム</t>
    </r>
    <r>
      <rPr>
        <sz val="11"/>
        <color theme="1"/>
        <rFont val="Times New Roman"/>
        <family val="1"/>
      </rPr>
      <t>(</t>
    </r>
    <r>
      <rPr>
        <sz val="11"/>
        <color theme="1"/>
        <rFont val="ＭＳ Ｐ明朝"/>
        <family val="1"/>
        <charset val="128"/>
      </rPr>
      <t>ソーシャルゲーム以外</t>
    </r>
    <r>
      <rPr>
        <sz val="11"/>
        <color theme="1"/>
        <rFont val="Times New Roman"/>
        <family val="1"/>
      </rPr>
      <t>)</t>
    </r>
    <r>
      <rPr>
        <sz val="11"/>
        <color theme="1"/>
        <rFont val="ＭＳ Ｐ明朝"/>
        <family val="1"/>
        <charset val="128"/>
      </rPr>
      <t>をする</t>
    </r>
    <rPh sb="14" eb="16">
      <t>イガイ</t>
    </rPh>
    <phoneticPr fontId="1"/>
  </si>
  <si>
    <r>
      <t>p.</t>
    </r>
    <r>
      <rPr>
        <sz val="11"/>
        <color theme="1"/>
        <rFont val="ＭＳ Ｐ明朝"/>
        <family val="1"/>
        <charset val="128"/>
      </rPr>
      <t>音楽を聴く</t>
    </r>
    <rPh sb="2" eb="4">
      <t>オンガク</t>
    </rPh>
    <rPh sb="5" eb="6">
      <t>キ</t>
    </rPh>
    <phoneticPr fontId="1"/>
  </si>
  <si>
    <r>
      <t>q.</t>
    </r>
    <r>
      <rPr>
        <sz val="11"/>
        <color theme="1"/>
        <rFont val="ＭＳ Ｐ明朝"/>
        <family val="1"/>
        <charset val="128"/>
      </rPr>
      <t>その他</t>
    </r>
    <rPh sb="4" eb="5">
      <t>タ</t>
    </rPh>
    <phoneticPr fontId="1"/>
  </si>
  <si>
    <t>q03q</t>
  </si>
  <si>
    <r>
      <rPr>
        <b/>
        <sz val="11"/>
        <color theme="1"/>
        <rFont val="ＭＳ Ｐ明朝"/>
        <family val="1"/>
        <charset val="128"/>
      </rPr>
      <t>セクション</t>
    </r>
    <r>
      <rPr>
        <b/>
        <sz val="11"/>
        <color theme="1"/>
        <rFont val="Times New Roman"/>
        <family val="1"/>
      </rPr>
      <t xml:space="preserve"> D: SNS</t>
    </r>
    <r>
      <rPr>
        <b/>
        <sz val="11"/>
        <color theme="1"/>
        <rFont val="ＭＳ Ｐ明朝"/>
        <family val="1"/>
        <charset val="128"/>
      </rPr>
      <t>の利用について</t>
    </r>
    <rPh sb="13" eb="15">
      <t>リヨウ</t>
    </rPh>
    <phoneticPr fontId="1"/>
  </si>
  <si>
    <t>Q10.</t>
    <phoneticPr fontId="1"/>
  </si>
  <si>
    <t>Q11.</t>
    <phoneticPr fontId="1"/>
  </si>
  <si>
    <r>
      <rPr>
        <b/>
        <sz val="11"/>
        <color theme="1"/>
        <rFont val="ＭＳ Ｐ明朝"/>
        <family val="1"/>
        <charset val="128"/>
      </rPr>
      <t>トラブル:</t>
    </r>
    <r>
      <rPr>
        <sz val="11"/>
        <color theme="1"/>
        <rFont val="ＭＳ Ｐ明朝"/>
        <family val="1"/>
        <charset val="128"/>
      </rPr>
      <t>あなたはネットワークの利用で下記のようにトラブルに合ったことがありますか</t>
    </r>
    <rPh sb="16" eb="18">
      <t>リヨウ</t>
    </rPh>
    <rPh sb="19" eb="21">
      <t>カキ</t>
    </rPh>
    <rPh sb="30" eb="31">
      <t>ア</t>
    </rPh>
    <phoneticPr fontId="1"/>
  </si>
  <si>
    <r>
      <t xml:space="preserve">f.  </t>
    </r>
    <r>
      <rPr>
        <sz val="11"/>
        <color theme="1"/>
        <rFont val="ＭＳ Ｐ明朝"/>
        <family val="1"/>
        <charset val="128"/>
      </rPr>
      <t>フィルタリングの設定</t>
    </r>
    <rPh sb="12" eb="14">
      <t>セッテイ</t>
    </rPh>
    <phoneticPr fontId="1"/>
  </si>
  <si>
    <t>q10a</t>
  </si>
  <si>
    <t>q10b</t>
  </si>
  <si>
    <t>q10c</t>
  </si>
  <si>
    <t>q10d</t>
  </si>
  <si>
    <t>q10e</t>
  </si>
  <si>
    <t>q10f</t>
  </si>
  <si>
    <t>q10g</t>
  </si>
  <si>
    <t>q10h</t>
  </si>
  <si>
    <t>q10i</t>
  </si>
  <si>
    <t>q10j</t>
  </si>
  <si>
    <t>q10k</t>
  </si>
  <si>
    <t>q10l</t>
  </si>
  <si>
    <t>q10m</t>
  </si>
  <si>
    <t>q10n</t>
  </si>
  <si>
    <t>a.悪口が書かれたメールが送られてきたことがある。</t>
    <rPh sb="2" eb="4">
      <t>ワルグチ</t>
    </rPh>
    <rPh sb="5" eb="6">
      <t>カ</t>
    </rPh>
    <rPh sb="13" eb="14">
      <t>オク</t>
    </rPh>
    <phoneticPr fontId="1"/>
  </si>
  <si>
    <t>b.SNS、掲示板、ブログ等に悪口を書かれたことがある。</t>
    <rPh sb="6" eb="9">
      <t>ケイジバン</t>
    </rPh>
    <rPh sb="13" eb="14">
      <t>ナド</t>
    </rPh>
    <rPh sb="15" eb="17">
      <t>ワルグチ</t>
    </rPh>
    <rPh sb="18" eb="19">
      <t>カ</t>
    </rPh>
    <phoneticPr fontId="1"/>
  </si>
  <si>
    <t>c.友達からウソの情報を含むメール、メッセージを受け取ったことがある。</t>
    <rPh sb="2" eb="4">
      <t>トモダチ</t>
    </rPh>
    <rPh sb="9" eb="11">
      <t>ジョウホウ</t>
    </rPh>
    <rPh sb="12" eb="13">
      <t>フク</t>
    </rPh>
    <rPh sb="24" eb="25">
      <t>ウ</t>
    </rPh>
    <rPh sb="26" eb="27">
      <t>ト</t>
    </rPh>
    <phoneticPr fontId="1"/>
  </si>
  <si>
    <r>
      <t>d.</t>
    </r>
    <r>
      <rPr>
        <sz val="11"/>
        <color theme="1"/>
        <rFont val="ＭＳ Ｐ明朝"/>
        <family val="1"/>
        <charset val="128"/>
      </rPr>
      <t>なりすまし</t>
    </r>
    <r>
      <rPr>
        <sz val="11"/>
        <color theme="1"/>
        <rFont val="Times New Roman"/>
        <family val="1"/>
      </rPr>
      <t>(</t>
    </r>
    <r>
      <rPr>
        <sz val="11"/>
        <color theme="1"/>
        <rFont val="ＭＳ Ｐ明朝"/>
        <family val="1"/>
        <charset val="128"/>
      </rPr>
      <t>他の人が友達の名前を使った</t>
    </r>
    <r>
      <rPr>
        <sz val="11"/>
        <color theme="1"/>
        <rFont val="Times New Roman"/>
        <family val="1"/>
      </rPr>
      <t>)</t>
    </r>
    <r>
      <rPr>
        <sz val="11"/>
        <color theme="1"/>
        <rFont val="ＭＳ Ｐ明朝"/>
        <family val="1"/>
        <charset val="128"/>
      </rPr>
      <t>のメールやメッセージを受け取ったことがある。</t>
    </r>
    <rPh sb="8" eb="9">
      <t>タ</t>
    </rPh>
    <rPh sb="10" eb="11">
      <t>ヒト</t>
    </rPh>
    <rPh sb="12" eb="14">
      <t>トモダチ</t>
    </rPh>
    <rPh sb="15" eb="17">
      <t>ナマエ</t>
    </rPh>
    <rPh sb="18" eb="19">
      <t>ツカ</t>
    </rPh>
    <rPh sb="33" eb="34">
      <t>ウ</t>
    </rPh>
    <rPh sb="35" eb="36">
      <t>ト</t>
    </rPh>
    <phoneticPr fontId="1"/>
  </si>
  <si>
    <r>
      <t xml:space="preserve">e.SNS, </t>
    </r>
    <r>
      <rPr>
        <sz val="11"/>
        <color theme="1"/>
        <rFont val="ＭＳ Ｐ明朝"/>
        <family val="1"/>
        <charset val="128"/>
      </rPr>
      <t>ブログ、メール等が原因で友だちとけんかになったことがある。</t>
    </r>
    <rPh sb="14" eb="15">
      <t>ナド</t>
    </rPh>
    <rPh sb="16" eb="18">
      <t>ゲンイン</t>
    </rPh>
    <rPh sb="19" eb="20">
      <t>トモ</t>
    </rPh>
    <phoneticPr fontId="1"/>
  </si>
  <si>
    <t>f.ネットゲームで他のプレイヤーとけんかになったことがある。</t>
    <rPh sb="9" eb="10">
      <t>タ</t>
    </rPh>
    <phoneticPr fontId="1"/>
  </si>
  <si>
    <t>g.個人情報や写真がかってにSNS,掲示板、ブログに書きこまれたことがある。</t>
    <rPh sb="2" eb="4">
      <t>コジン</t>
    </rPh>
    <rPh sb="4" eb="6">
      <t>ジョウホウ</t>
    </rPh>
    <rPh sb="7" eb="9">
      <t>シャシン</t>
    </rPh>
    <rPh sb="18" eb="21">
      <t>ケイジバン</t>
    </rPh>
    <rPh sb="26" eb="27">
      <t>カ</t>
    </rPh>
    <phoneticPr fontId="1"/>
  </si>
  <si>
    <t>h.個人情報を知っているようなメール、メッセージを送られたことがある。</t>
    <rPh sb="2" eb="4">
      <t>コジン</t>
    </rPh>
    <rPh sb="4" eb="6">
      <t>ジョウホウ</t>
    </rPh>
    <rPh sb="7" eb="8">
      <t>シ</t>
    </rPh>
    <rPh sb="25" eb="26">
      <t>オク</t>
    </rPh>
    <phoneticPr fontId="1"/>
  </si>
  <si>
    <r>
      <t>i.</t>
    </r>
    <r>
      <rPr>
        <sz val="11"/>
        <color theme="1"/>
        <rFont val="ＭＳ Ｐ明朝"/>
        <family val="1"/>
        <charset val="128"/>
      </rPr>
      <t>他の</t>
    </r>
    <r>
      <rPr>
        <sz val="11"/>
        <color theme="1"/>
        <rFont val="Times New Roman"/>
        <family val="1"/>
      </rPr>
      <t>SNS</t>
    </r>
    <r>
      <rPr>
        <sz val="11"/>
        <color theme="1"/>
        <rFont val="ＭＳ Ｐ明朝"/>
        <family val="1"/>
        <charset val="128"/>
      </rPr>
      <t>で登録した個人情報が別の</t>
    </r>
    <r>
      <rPr>
        <sz val="11"/>
        <color theme="1"/>
        <rFont val="Times New Roman"/>
        <family val="1"/>
      </rPr>
      <t>SNS</t>
    </r>
    <r>
      <rPr>
        <sz val="11"/>
        <color theme="1"/>
        <rFont val="ＭＳ Ｐ明朝"/>
        <family val="1"/>
        <charset val="128"/>
      </rPr>
      <t>に漏れたことがある。</t>
    </r>
    <rPh sb="2" eb="3">
      <t>タ</t>
    </rPh>
    <rPh sb="8" eb="10">
      <t>トウロク</t>
    </rPh>
    <rPh sb="12" eb="14">
      <t>コジン</t>
    </rPh>
    <rPh sb="14" eb="16">
      <t>ジョウホウ</t>
    </rPh>
    <rPh sb="17" eb="18">
      <t>ベツ</t>
    </rPh>
    <rPh sb="23" eb="24">
      <t>モ</t>
    </rPh>
    <phoneticPr fontId="1"/>
  </si>
  <si>
    <t>j.個人情報を盗むようなアプリを誤ってダウンロードしたことがある。</t>
    <rPh sb="2" eb="4">
      <t>コジン</t>
    </rPh>
    <rPh sb="4" eb="6">
      <t>ジョウホウ</t>
    </rPh>
    <rPh sb="7" eb="8">
      <t>ヌス</t>
    </rPh>
    <rPh sb="16" eb="17">
      <t>アヤマ</t>
    </rPh>
    <phoneticPr fontId="1"/>
  </si>
  <si>
    <t>k.架空請求を受け取ったことがある。</t>
    <rPh sb="2" eb="4">
      <t>カクウ</t>
    </rPh>
    <rPh sb="4" eb="6">
      <t>セイキュウ</t>
    </rPh>
    <rPh sb="7" eb="8">
      <t>ウ</t>
    </rPh>
    <rPh sb="9" eb="10">
      <t>ト</t>
    </rPh>
    <phoneticPr fontId="1"/>
  </si>
  <si>
    <t>l.ネットゲームで多額のお金をつかってしまったことがある。</t>
    <rPh sb="9" eb="11">
      <t>タガク</t>
    </rPh>
    <rPh sb="13" eb="14">
      <t>カネ</t>
    </rPh>
    <phoneticPr fontId="1"/>
  </si>
  <si>
    <t>m.ショッピングサイトやオークションで金額や商品でトラブルがあったことがある。</t>
    <rPh sb="19" eb="21">
      <t>キンガク</t>
    </rPh>
    <rPh sb="22" eb="24">
      <t>ショウヒン</t>
    </rPh>
    <phoneticPr fontId="1"/>
  </si>
  <si>
    <t>n.その他</t>
    <rPh sb="4" eb="5">
      <t>タ</t>
    </rPh>
    <phoneticPr fontId="1"/>
  </si>
  <si>
    <t>q11</t>
    <phoneticPr fontId="1"/>
  </si>
  <si>
    <r>
      <t>SNS</t>
    </r>
    <r>
      <rPr>
        <b/>
        <sz val="11"/>
        <color theme="1"/>
        <rFont val="ＭＳ Ｐ明朝"/>
        <family val="1"/>
        <charset val="128"/>
      </rPr>
      <t>の利用</t>
    </r>
    <r>
      <rPr>
        <b/>
        <sz val="11"/>
        <color theme="1"/>
        <rFont val="Times New Roman"/>
        <family val="1"/>
      </rPr>
      <t xml:space="preserve">: </t>
    </r>
    <r>
      <rPr>
        <sz val="11"/>
        <color theme="1"/>
        <rFont val="ＭＳ Ｐ明朝"/>
        <family val="1"/>
        <charset val="128"/>
      </rPr>
      <t>あなたは</t>
    </r>
    <r>
      <rPr>
        <sz val="11"/>
        <color theme="1"/>
        <rFont val="Times New Roman"/>
        <family val="1"/>
      </rPr>
      <t>Line,facebook, twitter</t>
    </r>
    <r>
      <rPr>
        <sz val="11"/>
        <color theme="1"/>
        <rFont val="ＭＳ Ｐ明朝"/>
        <family val="1"/>
        <charset val="128"/>
      </rPr>
      <t>などの</t>
    </r>
    <r>
      <rPr>
        <sz val="11"/>
        <color theme="1"/>
        <rFont val="Times New Roman"/>
        <family val="1"/>
      </rPr>
      <t>SNS</t>
    </r>
    <r>
      <rPr>
        <sz val="11"/>
        <color theme="1"/>
        <rFont val="ＭＳ Ｐ明朝"/>
        <family val="1"/>
        <charset val="128"/>
      </rPr>
      <t>を使用していますか、使用していましたか</t>
    </r>
    <rPh sb="4" eb="6">
      <t>リヨウ</t>
    </rPh>
    <rPh sb="41" eb="43">
      <t>シヨウ</t>
    </rPh>
    <rPh sb="50" eb="52">
      <t>シヨウ</t>
    </rPh>
    <phoneticPr fontId="1"/>
  </si>
  <si>
    <t>Q12.</t>
    <phoneticPr fontId="1"/>
  </si>
  <si>
    <t>q12a</t>
  </si>
  <si>
    <t>q12b</t>
  </si>
  <si>
    <t>q12c</t>
  </si>
  <si>
    <t>q12d</t>
  </si>
  <si>
    <t>a. 友達や知り合いとコミュニケーションをとるため</t>
    <phoneticPr fontId="1"/>
  </si>
  <si>
    <t>b. 保護者や家族と連絡をとるため</t>
    <rPh sb="3" eb="6">
      <t>ホゴシャ</t>
    </rPh>
    <rPh sb="7" eb="9">
      <t>カゾク</t>
    </rPh>
    <rPh sb="10" eb="12">
      <t>レンラク</t>
    </rPh>
    <phoneticPr fontId="1"/>
  </si>
  <si>
    <r>
      <t xml:space="preserve">c. </t>
    </r>
    <r>
      <rPr>
        <sz val="11"/>
        <color theme="1"/>
        <rFont val="ＭＳ Ｐ明朝"/>
        <family val="1"/>
        <charset val="128"/>
      </rPr>
      <t>学校・部の事務的な連絡のため</t>
    </r>
    <phoneticPr fontId="1"/>
  </si>
  <si>
    <t>d. 友達が使っているため</t>
    <rPh sb="3" eb="5">
      <t>トモダチ</t>
    </rPh>
    <rPh sb="6" eb="7">
      <t>ツカ</t>
    </rPh>
    <phoneticPr fontId="1"/>
  </si>
  <si>
    <r>
      <t xml:space="preserve">e. </t>
    </r>
    <r>
      <rPr>
        <sz val="11"/>
        <color theme="1"/>
        <rFont val="ＭＳ Ｐ明朝"/>
        <family val="1"/>
        <charset val="128"/>
      </rPr>
      <t>新たな友達をつくるため</t>
    </r>
    <phoneticPr fontId="1"/>
  </si>
  <si>
    <r>
      <t xml:space="preserve">f. </t>
    </r>
    <r>
      <rPr>
        <sz val="11"/>
        <color theme="1"/>
        <rFont val="ＭＳ Ｐ明朝"/>
        <family val="1"/>
        <charset val="128"/>
      </rPr>
      <t>ひまつぶしのため</t>
    </r>
    <phoneticPr fontId="1"/>
  </si>
  <si>
    <r>
      <t xml:space="preserve">g. </t>
    </r>
    <r>
      <rPr>
        <sz val="11"/>
        <color theme="1"/>
        <rFont val="ＭＳ Ｐ明朝"/>
        <family val="1"/>
        <charset val="128"/>
      </rPr>
      <t>ストレス解消のため</t>
    </r>
    <phoneticPr fontId="1"/>
  </si>
  <si>
    <r>
      <t>h.</t>
    </r>
    <r>
      <rPr>
        <sz val="11"/>
        <color theme="1"/>
        <rFont val="ＭＳ Ｐ明朝"/>
        <family val="1"/>
        <charset val="128"/>
      </rPr>
      <t>動画や写真を気軽に投稿・シェアできるため</t>
    </r>
    <phoneticPr fontId="1"/>
  </si>
  <si>
    <t>i.無料で電話がかけられるため</t>
    <rPh sb="2" eb="4">
      <t>ムリョウ</t>
    </rPh>
    <rPh sb="5" eb="7">
      <t>デンワ</t>
    </rPh>
    <phoneticPr fontId="1"/>
  </si>
  <si>
    <t>j.自分の近況や気持ちを知ってもらうため</t>
    <rPh sb="12" eb="13">
      <t>シ</t>
    </rPh>
    <phoneticPr fontId="1"/>
  </si>
  <si>
    <r>
      <t>k.</t>
    </r>
    <r>
      <rPr>
        <sz val="11"/>
        <color theme="1"/>
        <rFont val="ＭＳ Ｐ明朝"/>
        <family val="1"/>
        <charset val="128"/>
      </rPr>
      <t>友達の近況を知るため</t>
    </r>
    <phoneticPr fontId="1"/>
  </si>
  <si>
    <r>
      <t>l.</t>
    </r>
    <r>
      <rPr>
        <sz val="11"/>
        <color theme="1"/>
        <rFont val="ＭＳ Ｐ明朝"/>
        <family val="1"/>
        <charset val="128"/>
      </rPr>
      <t>世の中の出来事に関する他人の意見をきくため</t>
    </r>
    <phoneticPr fontId="1"/>
  </si>
  <si>
    <r>
      <t>m.</t>
    </r>
    <r>
      <rPr>
        <sz val="11"/>
        <color theme="1"/>
        <rFont val="ＭＳ Ｐ明朝"/>
        <family val="1"/>
        <charset val="128"/>
      </rPr>
      <t>有名人の近況をしるため</t>
    </r>
    <phoneticPr fontId="1"/>
  </si>
  <si>
    <r>
      <t>n.</t>
    </r>
    <r>
      <rPr>
        <sz val="11"/>
        <color theme="1"/>
        <rFont val="ＭＳ Ｐ明朝"/>
        <family val="1"/>
        <charset val="128"/>
      </rPr>
      <t>情報収集のため</t>
    </r>
    <phoneticPr fontId="1"/>
  </si>
  <si>
    <r>
      <t>o.</t>
    </r>
    <r>
      <rPr>
        <sz val="11"/>
        <color theme="1"/>
        <rFont val="ＭＳ Ｐ明朝"/>
        <family val="1"/>
        <charset val="128"/>
      </rPr>
      <t>その他</t>
    </r>
    <phoneticPr fontId="1"/>
  </si>
  <si>
    <r>
      <rPr>
        <b/>
        <sz val="11"/>
        <color theme="1"/>
        <rFont val="ＭＳ Ｐ明朝"/>
        <family val="1"/>
        <charset val="128"/>
      </rPr>
      <t>SNSの目的・理由:</t>
    </r>
    <r>
      <rPr>
        <sz val="11"/>
        <color theme="1"/>
        <rFont val="ＭＳ Ｐ明朝"/>
        <family val="1"/>
        <charset val="128"/>
      </rPr>
      <t>あなたがSNSを利用する(利用していた)目的・理由について回答してください。</t>
    </r>
    <rPh sb="4" eb="6">
      <t>モクテキ</t>
    </rPh>
    <rPh sb="7" eb="9">
      <t>リユウ</t>
    </rPh>
    <rPh sb="18" eb="20">
      <t>リヨウ</t>
    </rPh>
    <rPh sb="23" eb="25">
      <t>リヨウ</t>
    </rPh>
    <rPh sb="30" eb="32">
      <t>モクテキ</t>
    </rPh>
    <rPh sb="33" eb="35">
      <t>リユウ</t>
    </rPh>
    <rPh sb="39" eb="41">
      <t>カイトウ</t>
    </rPh>
    <phoneticPr fontId="1"/>
  </si>
  <si>
    <r>
      <rPr>
        <b/>
        <sz val="11"/>
        <color theme="1"/>
        <rFont val="ＭＳ Ｐ明朝"/>
        <family val="1"/>
        <charset val="128"/>
      </rPr>
      <t>SNSの利用の不安:</t>
    </r>
    <r>
      <rPr>
        <sz val="11"/>
        <color theme="1"/>
        <rFont val="ＭＳ Ｐ明朝"/>
        <family val="1"/>
        <charset val="128"/>
      </rPr>
      <t>あなたがSNSを利用している時(利用していた時)に不安に感じたことを回答してください。</t>
    </r>
    <rPh sb="4" eb="6">
      <t>リヨウ</t>
    </rPh>
    <rPh sb="7" eb="9">
      <t>フアン</t>
    </rPh>
    <rPh sb="18" eb="20">
      <t>リヨウ</t>
    </rPh>
    <rPh sb="24" eb="25">
      <t>トキ</t>
    </rPh>
    <rPh sb="26" eb="28">
      <t>リヨウ</t>
    </rPh>
    <rPh sb="32" eb="33">
      <t>トキ</t>
    </rPh>
    <rPh sb="35" eb="37">
      <t>フアン</t>
    </rPh>
    <rPh sb="38" eb="39">
      <t>カン</t>
    </rPh>
    <rPh sb="44" eb="46">
      <t>カイトウ</t>
    </rPh>
    <phoneticPr fontId="1"/>
  </si>
  <si>
    <t>Q13.</t>
    <phoneticPr fontId="1"/>
  </si>
  <si>
    <r>
      <rPr>
        <sz val="11"/>
        <color rgb="FFFF0000"/>
        <rFont val="ＭＳ Ｐ明朝"/>
        <family val="1"/>
        <charset val="128"/>
      </rPr>
      <t>上記の質問</t>
    </r>
    <r>
      <rPr>
        <sz val="11"/>
        <color rgb="FFFF0000"/>
        <rFont val="Times New Roman"/>
        <family val="1"/>
      </rPr>
      <t>Q11</t>
    </r>
    <r>
      <rPr>
        <sz val="11"/>
        <color rgb="FFFF0000"/>
        <rFont val="ＭＳ Ｐ明朝"/>
        <family val="1"/>
        <charset val="128"/>
      </rPr>
      <t>で</t>
    </r>
    <r>
      <rPr>
        <sz val="11"/>
        <color rgb="FFFF0000"/>
        <rFont val="Times New Roman"/>
        <family val="1"/>
      </rPr>
      <t>1</t>
    </r>
    <r>
      <rPr>
        <sz val="11"/>
        <color rgb="FFFF0000"/>
        <rFont val="ＭＳ Ｐ明朝"/>
        <family val="1"/>
        <charset val="128"/>
      </rPr>
      <t>又は</t>
    </r>
    <r>
      <rPr>
        <sz val="11"/>
        <color rgb="FFFF0000"/>
        <rFont val="Times New Roman"/>
        <family val="1"/>
      </rPr>
      <t>2</t>
    </r>
    <r>
      <rPr>
        <sz val="11"/>
        <color rgb="FFFF0000"/>
        <rFont val="ＭＳ Ｐ明朝"/>
        <family val="1"/>
        <charset val="128"/>
      </rPr>
      <t>と回答した人は、下記の</t>
    </r>
    <r>
      <rPr>
        <sz val="11"/>
        <color rgb="FFFF0000"/>
        <rFont val="Times New Roman"/>
        <family val="1"/>
      </rPr>
      <t>Q12</t>
    </r>
    <r>
      <rPr>
        <sz val="11"/>
        <color rgb="FFFF0000"/>
        <rFont val="ＭＳ Ｐ明朝"/>
        <family val="1"/>
        <charset val="128"/>
      </rPr>
      <t>、</t>
    </r>
    <r>
      <rPr>
        <sz val="11"/>
        <color rgb="FFFF0000"/>
        <rFont val="Times New Roman"/>
        <family val="1"/>
      </rPr>
      <t>Q13</t>
    </r>
    <r>
      <rPr>
        <sz val="11"/>
        <color rgb="FFFF0000"/>
        <rFont val="ＭＳ Ｐ明朝"/>
        <family val="1"/>
        <charset val="128"/>
      </rPr>
      <t>、</t>
    </r>
    <r>
      <rPr>
        <sz val="11"/>
        <color rgb="FFFF0000"/>
        <rFont val="Times New Roman"/>
        <family val="1"/>
      </rPr>
      <t>Q14</t>
    </r>
    <r>
      <rPr>
        <sz val="11"/>
        <color rgb="FFFF0000"/>
        <rFont val="ＭＳ Ｐ明朝"/>
        <family val="1"/>
        <charset val="128"/>
      </rPr>
      <t>も回答してください。「</t>
    </r>
    <r>
      <rPr>
        <sz val="11"/>
        <color rgb="FFFF0000"/>
        <rFont val="Times New Roman"/>
        <family val="1"/>
      </rPr>
      <t>3.</t>
    </r>
    <r>
      <rPr>
        <sz val="11"/>
        <color rgb="FFFF0000"/>
        <rFont val="ＭＳ Ｐ明朝"/>
        <family val="1"/>
        <charset val="128"/>
      </rPr>
      <t>　使用したことがない」と回答した人は以降の質問に回答する必要はありません。</t>
    </r>
    <rPh sb="0" eb="2">
      <t>ジョウキ</t>
    </rPh>
    <rPh sb="3" eb="5">
      <t>シツモン</t>
    </rPh>
    <rPh sb="10" eb="11">
      <t>マタ</t>
    </rPh>
    <rPh sb="14" eb="16">
      <t>カイトウ</t>
    </rPh>
    <rPh sb="18" eb="19">
      <t>ヒト</t>
    </rPh>
    <rPh sb="21" eb="23">
      <t>カキ</t>
    </rPh>
    <rPh sb="36" eb="38">
      <t>カイトウ</t>
    </rPh>
    <rPh sb="60" eb="62">
      <t>カイトウ</t>
    </rPh>
    <rPh sb="64" eb="65">
      <t>ヒト</t>
    </rPh>
    <rPh sb="66" eb="68">
      <t>イコウ</t>
    </rPh>
    <rPh sb="69" eb="71">
      <t>シツモン</t>
    </rPh>
    <rPh sb="72" eb="74">
      <t>カイトウ</t>
    </rPh>
    <rPh sb="76" eb="78">
      <t>ヒツヨウ</t>
    </rPh>
    <phoneticPr fontId="1"/>
  </si>
  <si>
    <t>Q14.</t>
    <phoneticPr fontId="1"/>
  </si>
  <si>
    <r>
      <t xml:space="preserve">b. </t>
    </r>
    <r>
      <rPr>
        <sz val="11"/>
        <color theme="1"/>
        <rFont val="ＭＳ Ｐ明朝"/>
        <family val="1"/>
        <charset val="128"/>
      </rPr>
      <t>デジタル機器</t>
    </r>
    <r>
      <rPr>
        <sz val="11"/>
        <color theme="1"/>
        <rFont val="Times New Roman"/>
        <family val="1"/>
      </rPr>
      <t>(</t>
    </r>
    <r>
      <rPr>
        <sz val="11"/>
        <color theme="1"/>
        <rFont val="ＭＳ Ｐ明朝"/>
        <family val="1"/>
        <charset val="128"/>
      </rPr>
      <t>ガラケー、スマホ、タブレット、パソコン、ゲーム機、音楽プレーヤー等</t>
    </r>
    <r>
      <rPr>
        <sz val="11"/>
        <color theme="1"/>
        <rFont val="Times New Roman"/>
        <family val="1"/>
      </rPr>
      <t>)</t>
    </r>
    <r>
      <rPr>
        <sz val="11"/>
        <color theme="1"/>
        <rFont val="ＭＳ Ｐ明朝"/>
        <family val="1"/>
        <charset val="128"/>
      </rPr>
      <t>の利用時間</t>
    </r>
    <rPh sb="7" eb="9">
      <t>キキ</t>
    </rPh>
    <rPh sb="33" eb="34">
      <t>キ</t>
    </rPh>
    <rPh sb="35" eb="37">
      <t>オンガク</t>
    </rPh>
    <rPh sb="42" eb="43">
      <t>ナド</t>
    </rPh>
    <rPh sb="45" eb="47">
      <t>リヨウ</t>
    </rPh>
    <rPh sb="47" eb="49">
      <t>ジカン</t>
    </rPh>
    <phoneticPr fontId="1"/>
  </si>
  <si>
    <t>q13a</t>
  </si>
  <si>
    <t>q13b</t>
  </si>
  <si>
    <t>q13c</t>
  </si>
  <si>
    <t>q13d</t>
  </si>
  <si>
    <t>q13e</t>
  </si>
  <si>
    <t>q13f</t>
  </si>
  <si>
    <t>q13g</t>
  </si>
  <si>
    <t>q13h</t>
  </si>
  <si>
    <t>q13i</t>
  </si>
  <si>
    <t>q13j</t>
  </si>
  <si>
    <t>q13k</t>
  </si>
  <si>
    <t>q13l</t>
  </si>
  <si>
    <t>q13m</t>
  </si>
  <si>
    <t>q13n</t>
  </si>
  <si>
    <t>q13o</t>
  </si>
  <si>
    <t>a.自分の書いたメッセージに反応のないこと</t>
    <phoneticPr fontId="1"/>
  </si>
  <si>
    <t>b.自分のページやメッセージのアクセス記録をチェックすること</t>
    <phoneticPr fontId="1"/>
  </si>
  <si>
    <t>c.友達が書いたメッセージ、友達からのコメントを頻繁にチェックすること</t>
    <rPh sb="24" eb="26">
      <t>ヒンパン</t>
    </rPh>
    <phoneticPr fontId="1"/>
  </si>
  <si>
    <t>d.メッセージ、コメントを頻繁に書き続けること</t>
    <rPh sb="13" eb="15">
      <t>ヒンパン</t>
    </rPh>
    <rPh sb="16" eb="17">
      <t>カ</t>
    </rPh>
    <rPh sb="18" eb="19">
      <t>ツヅ</t>
    </rPh>
    <phoneticPr fontId="1"/>
  </si>
  <si>
    <t>e.悪意のあるコメントやあらしがくること</t>
    <phoneticPr fontId="1"/>
  </si>
  <si>
    <t>f.勧誘や出会い系などの迷惑メールが来ること</t>
    <rPh sb="18" eb="19">
      <t>ク</t>
    </rPh>
    <phoneticPr fontId="1"/>
  </si>
  <si>
    <t>g.知らな人に情報が見られること</t>
    <rPh sb="2" eb="3">
      <t>シ</t>
    </rPh>
    <rPh sb="5" eb="6">
      <t>ヒト</t>
    </rPh>
    <rPh sb="7" eb="9">
      <t>ジョウホウ</t>
    </rPh>
    <rPh sb="10" eb="11">
      <t>ミ</t>
    </rPh>
    <phoneticPr fontId="1"/>
  </si>
  <si>
    <t>h.知らない人とコミュニケーションすること</t>
    <rPh sb="2" eb="3">
      <t>シ</t>
    </rPh>
    <rPh sb="6" eb="7">
      <t>ヒト</t>
    </rPh>
    <phoneticPr fontId="1"/>
  </si>
  <si>
    <t>i.他人の個人情報やプライベートなど事柄をどこまで書いてよいか悩む</t>
    <phoneticPr fontId="1"/>
  </si>
  <si>
    <t>j.ソーシャルメディア内のキャラづくり、キャラと交友関係を使い分けること</t>
    <phoneticPr fontId="1"/>
  </si>
  <si>
    <t>k.その他</t>
    <phoneticPr fontId="1"/>
  </si>
  <si>
    <t>q14a</t>
  </si>
  <si>
    <t>q14b</t>
  </si>
  <si>
    <t>q14c</t>
  </si>
  <si>
    <t>q14d</t>
  </si>
  <si>
    <t>q14e</t>
  </si>
  <si>
    <t>q14f</t>
  </si>
  <si>
    <t>q14g</t>
  </si>
  <si>
    <t>q14h</t>
  </si>
  <si>
    <t>q14i</t>
  </si>
  <si>
    <t>q14j</t>
  </si>
  <si>
    <t>q14k</t>
  </si>
  <si>
    <r>
      <rPr>
        <sz val="11"/>
        <color theme="1"/>
        <rFont val="ＭＳ Ｐ明朝"/>
        <family val="1"/>
        <charset val="128"/>
      </rPr>
      <t>「</t>
    </r>
    <r>
      <rPr>
        <sz val="11"/>
        <color theme="1"/>
        <rFont val="Times New Roman"/>
        <family val="1"/>
      </rPr>
      <t xml:space="preserve">1. </t>
    </r>
    <r>
      <rPr>
        <sz val="11"/>
        <color theme="1"/>
        <rFont val="ＭＳ Ｐ明朝"/>
        <family val="1"/>
        <charset val="128"/>
      </rPr>
      <t>はい　　</t>
    </r>
    <r>
      <rPr>
        <sz val="11"/>
        <color theme="1"/>
        <rFont val="Times New Roman"/>
        <family val="1"/>
      </rPr>
      <t xml:space="preserve">0. </t>
    </r>
    <r>
      <rPr>
        <sz val="11"/>
        <color theme="1"/>
        <rFont val="ＭＳ Ｐ明朝"/>
        <family val="1"/>
        <charset val="128"/>
      </rPr>
      <t>いいえ　」で回答してください。</t>
    </r>
    <rPh sb="17" eb="19">
      <t>カイトウ</t>
    </rPh>
    <phoneticPr fontId="1"/>
  </si>
  <si>
    <r>
      <rPr>
        <sz val="11"/>
        <color theme="1"/>
        <rFont val="ＭＳ Ｐ明朝"/>
        <family val="1"/>
        <charset val="128"/>
      </rPr>
      <t>「</t>
    </r>
    <r>
      <rPr>
        <sz val="11"/>
        <color theme="1"/>
        <rFont val="Times New Roman"/>
        <family val="1"/>
      </rPr>
      <t xml:space="preserve">1. </t>
    </r>
    <r>
      <rPr>
        <sz val="11"/>
        <color theme="1"/>
        <rFont val="ＭＳ Ｐ明朝"/>
        <family val="1"/>
        <charset val="128"/>
      </rPr>
      <t>はい　　</t>
    </r>
    <r>
      <rPr>
        <sz val="11"/>
        <color theme="1"/>
        <rFont val="Times New Roman"/>
        <family val="1"/>
      </rPr>
      <t xml:space="preserve">2. </t>
    </r>
    <r>
      <rPr>
        <sz val="11"/>
        <color theme="1"/>
        <rFont val="ＭＳ Ｐ明朝"/>
        <family val="1"/>
        <charset val="128"/>
      </rPr>
      <t>過去に使用していたが、現在使用していない　</t>
    </r>
    <r>
      <rPr>
        <sz val="11"/>
        <color theme="1"/>
        <rFont val="Times New Roman"/>
        <family val="1"/>
      </rPr>
      <t>0.</t>
    </r>
    <r>
      <rPr>
        <sz val="11"/>
        <color theme="1"/>
        <rFont val="ＭＳ Ｐ明朝"/>
        <family val="1"/>
        <charset val="128"/>
      </rPr>
      <t>　使用したことがない」で回答してください。</t>
    </r>
    <rPh sb="11" eb="13">
      <t>カコ</t>
    </rPh>
    <rPh sb="14" eb="16">
      <t>シヨウ</t>
    </rPh>
    <rPh sb="22" eb="24">
      <t>ゲンザイ</t>
    </rPh>
    <rPh sb="24" eb="26">
      <t>シヨウ</t>
    </rPh>
    <rPh sb="35" eb="37">
      <t>シヨウ</t>
    </rPh>
    <rPh sb="46" eb="48">
      <t>カイトウ</t>
    </rPh>
    <phoneticPr fontId="1"/>
  </si>
  <si>
    <r>
      <rPr>
        <sz val="11"/>
        <color theme="1"/>
        <rFont val="ＭＳ Ｐ明朝"/>
        <family val="1"/>
        <charset val="128"/>
      </rPr>
      <t>「</t>
    </r>
    <r>
      <rPr>
        <sz val="11"/>
        <color theme="1"/>
        <rFont val="Times New Roman"/>
        <family val="1"/>
      </rPr>
      <t xml:space="preserve">1. </t>
    </r>
    <r>
      <rPr>
        <sz val="11"/>
        <color theme="1"/>
        <rFont val="ＭＳ Ｐ明朝"/>
        <family val="1"/>
        <charset val="128"/>
      </rPr>
      <t>はい　　</t>
    </r>
    <r>
      <rPr>
        <sz val="11"/>
        <color theme="1"/>
        <rFont val="Times New Roman"/>
        <family val="1"/>
      </rPr>
      <t xml:space="preserve">0. </t>
    </r>
    <r>
      <rPr>
        <sz val="11"/>
        <color theme="1"/>
        <rFont val="ＭＳ Ｐ明朝"/>
        <family val="1"/>
        <charset val="128"/>
      </rPr>
      <t>いいえ</t>
    </r>
    <r>
      <rPr>
        <sz val="11"/>
        <color theme="1"/>
        <rFont val="ＭＳ Ｐ明朝"/>
        <family val="1"/>
        <charset val="128"/>
      </rPr>
      <t>」で回答してください。</t>
    </r>
    <rPh sb="16" eb="18">
      <t>カイトウ</t>
    </rPh>
    <phoneticPr fontId="1"/>
  </si>
  <si>
    <r>
      <rPr>
        <sz val="11"/>
        <color theme="1"/>
        <rFont val="ＭＳ Ｐ明朝"/>
        <family val="1"/>
        <charset val="128"/>
      </rPr>
      <t>　選択肢のあるものは、それぞれの回答で最も適切な番号を選択してください。</t>
    </r>
    <r>
      <rPr>
        <sz val="11"/>
        <color theme="1"/>
        <rFont val="Times New Roman"/>
        <family val="1"/>
      </rPr>
      <t>(</t>
    </r>
    <r>
      <rPr>
        <sz val="11"/>
        <color theme="1"/>
        <rFont val="ＭＳ Ｐ明朝"/>
        <family val="1"/>
        <charset val="128"/>
      </rPr>
      <t>回答欄は</t>
    </r>
    <r>
      <rPr>
        <sz val="11"/>
        <color rgb="FFFFFF00"/>
        <rFont val="ＭＳ Ｐ明朝"/>
        <family val="1"/>
        <charset val="128"/>
      </rPr>
      <t>黄色</t>
    </r>
    <r>
      <rPr>
        <sz val="11"/>
        <color theme="1"/>
        <rFont val="ＭＳ Ｐ明朝"/>
        <family val="1"/>
        <charset val="128"/>
      </rPr>
      <t>です</t>
    </r>
    <r>
      <rPr>
        <sz val="11"/>
        <color theme="1"/>
        <rFont val="Times New Roman"/>
        <family val="1"/>
      </rPr>
      <t xml:space="preserve">)
</t>
    </r>
    <r>
      <rPr>
        <sz val="11"/>
        <color theme="1"/>
        <rFont val="ＭＳ Ｐ明朝"/>
        <family val="1"/>
        <charset val="128"/>
      </rPr>
      <t>　利用時間など数値で答えるものは、その値を入力</t>
    </r>
    <r>
      <rPr>
        <sz val="11"/>
        <color theme="1"/>
        <rFont val="Times New Roman"/>
        <family val="1"/>
      </rPr>
      <t>(</t>
    </r>
    <r>
      <rPr>
        <sz val="11"/>
        <color theme="1"/>
        <rFont val="ＭＳ Ｐ明朝"/>
        <family val="1"/>
        <charset val="128"/>
      </rPr>
      <t>半角</t>
    </r>
    <r>
      <rPr>
        <sz val="11"/>
        <color theme="1"/>
        <rFont val="Times New Roman"/>
        <family val="1"/>
      </rPr>
      <t>)</t>
    </r>
    <r>
      <rPr>
        <sz val="11"/>
        <color theme="1"/>
        <rFont val="ＭＳ Ｐ明朝"/>
        <family val="1"/>
        <charset val="128"/>
      </rPr>
      <t>してください。該当しない場合は</t>
    </r>
    <r>
      <rPr>
        <sz val="11"/>
        <color theme="1"/>
        <rFont val="Times New Roman"/>
        <family val="1"/>
      </rPr>
      <t>0</t>
    </r>
    <r>
      <rPr>
        <sz val="11"/>
        <color theme="1"/>
        <rFont val="ＭＳ Ｐ明朝"/>
        <family val="1"/>
        <charset val="128"/>
      </rPr>
      <t>を入力してください。</t>
    </r>
    <r>
      <rPr>
        <sz val="11"/>
        <color theme="1"/>
        <rFont val="Times New Roman"/>
        <family val="1"/>
      </rPr>
      <t>(</t>
    </r>
    <r>
      <rPr>
        <sz val="11"/>
        <color theme="1"/>
        <rFont val="ＭＳ Ｐ明朝"/>
        <family val="1"/>
        <charset val="128"/>
      </rPr>
      <t>回答欄は</t>
    </r>
    <r>
      <rPr>
        <sz val="11"/>
        <color theme="8" tint="-0.499984740745262"/>
        <rFont val="ＭＳ Ｐ明朝"/>
        <family val="1"/>
        <charset val="128"/>
      </rPr>
      <t>水色</t>
    </r>
    <r>
      <rPr>
        <sz val="11"/>
        <color theme="1"/>
        <rFont val="ＭＳ Ｐ明朝"/>
        <family val="1"/>
        <charset val="128"/>
      </rPr>
      <t>です</t>
    </r>
    <r>
      <rPr>
        <sz val="11"/>
        <color theme="1"/>
        <rFont val="Times New Roman"/>
        <family val="1"/>
      </rPr>
      <t xml:space="preserve">)
</t>
    </r>
    <r>
      <rPr>
        <sz val="11"/>
        <color theme="1"/>
        <rFont val="ＭＳ Ｐ明朝"/>
        <family val="1"/>
        <charset val="128"/>
      </rPr>
      <t>　時間に関して分で答える場合は、例えば</t>
    </r>
    <r>
      <rPr>
        <sz val="11"/>
        <color theme="1"/>
        <rFont val="Times New Roman"/>
        <family val="1"/>
      </rPr>
      <t>1</t>
    </r>
    <r>
      <rPr>
        <sz val="11"/>
        <color theme="1"/>
        <rFont val="ＭＳ Ｐ明朝"/>
        <family val="1"/>
        <charset val="128"/>
      </rPr>
      <t>時間半の場合は</t>
    </r>
    <r>
      <rPr>
        <sz val="11"/>
        <color theme="1"/>
        <rFont val="Times New Roman"/>
        <family val="1"/>
      </rPr>
      <t>90</t>
    </r>
    <r>
      <rPr>
        <sz val="11"/>
        <color theme="1"/>
        <rFont val="ＭＳ Ｐ明朝"/>
        <family val="1"/>
        <charset val="128"/>
      </rPr>
      <t xml:space="preserve">分と回答してください。
</t>
    </r>
    <r>
      <rPr>
        <sz val="11"/>
        <color theme="1"/>
        <rFont val="Times New Roman"/>
        <family val="1"/>
      </rPr>
      <t xml:space="preserve">   </t>
    </r>
    <r>
      <rPr>
        <sz val="11"/>
        <color theme="1"/>
        <rFont val="ＭＳ Ｐ明朝"/>
        <family val="1"/>
        <charset val="128"/>
      </rPr>
      <t>問題によって「その他」の選択肢がありますが、その他がなければ「</t>
    </r>
    <r>
      <rPr>
        <sz val="11"/>
        <color theme="1"/>
        <rFont val="Times New Roman"/>
        <family val="1"/>
      </rPr>
      <t>0:</t>
    </r>
    <r>
      <rPr>
        <sz val="11"/>
        <color theme="1"/>
        <rFont val="ＭＳ Ｐ明朝"/>
        <family val="1"/>
        <charset val="128"/>
      </rPr>
      <t>いいえを指定してください」</t>
    </r>
    <rPh sb="1" eb="4">
      <t>センタクシ</t>
    </rPh>
    <rPh sb="16" eb="18">
      <t>カイトウ</t>
    </rPh>
    <rPh sb="19" eb="20">
      <t>モット</t>
    </rPh>
    <rPh sb="21" eb="23">
      <t>テキセツ</t>
    </rPh>
    <rPh sb="24" eb="26">
      <t>バンゴウ</t>
    </rPh>
    <rPh sb="27" eb="29">
      <t>センタク</t>
    </rPh>
    <rPh sb="37" eb="39">
      <t>カイトウ</t>
    </rPh>
    <rPh sb="39" eb="40">
      <t>ラン</t>
    </rPh>
    <rPh sb="41" eb="43">
      <t>キイロ</t>
    </rPh>
    <rPh sb="71" eb="73">
      <t>ハンカク</t>
    </rPh>
    <rPh sb="101" eb="103">
      <t>カイトウ</t>
    </rPh>
    <rPh sb="103" eb="104">
      <t>ラン</t>
    </rPh>
    <rPh sb="105" eb="107">
      <t>ミズイロ</t>
    </rPh>
    <rPh sb="112" eb="114">
      <t>ジカン</t>
    </rPh>
    <rPh sb="115" eb="116">
      <t>カン</t>
    </rPh>
    <rPh sb="118" eb="119">
      <t>フン</t>
    </rPh>
    <rPh sb="120" eb="121">
      <t>コタ</t>
    </rPh>
    <rPh sb="123" eb="125">
      <t>バアイ</t>
    </rPh>
    <rPh sb="127" eb="128">
      <t>タト</t>
    </rPh>
    <rPh sb="131" eb="133">
      <t>ジカン</t>
    </rPh>
    <rPh sb="133" eb="134">
      <t>ハン</t>
    </rPh>
    <rPh sb="135" eb="137">
      <t>バアイ</t>
    </rPh>
    <rPh sb="140" eb="141">
      <t>フン</t>
    </rPh>
    <rPh sb="142" eb="144">
      <t>カイトウ</t>
    </rPh>
    <rPh sb="155" eb="157">
      <t>モンダイ</t>
    </rPh>
    <rPh sb="164" eb="165">
      <t>タ</t>
    </rPh>
    <rPh sb="167" eb="170">
      <t>センタクシ</t>
    </rPh>
    <rPh sb="179" eb="180">
      <t>タ</t>
    </rPh>
    <rPh sb="192" eb="194">
      <t>シテイ</t>
    </rPh>
    <phoneticPr fontId="1"/>
  </si>
  <si>
    <r>
      <rPr>
        <b/>
        <sz val="11"/>
        <color theme="1"/>
        <rFont val="ＭＳ Ｐ明朝"/>
        <family val="1"/>
        <charset val="128"/>
      </rPr>
      <t>SNSの利用者:</t>
    </r>
    <r>
      <rPr>
        <sz val="11"/>
        <color theme="1"/>
        <rFont val="ＭＳ Ｐ明朝"/>
        <family val="1"/>
        <charset val="128"/>
      </rPr>
      <t>あなたが参加しているSNSの利用者は誰か回答してください。</t>
    </r>
    <rPh sb="4" eb="7">
      <t>リヨウシャ</t>
    </rPh>
    <rPh sb="12" eb="14">
      <t>サンカ</t>
    </rPh>
    <rPh sb="22" eb="25">
      <t>リヨウシャ</t>
    </rPh>
    <rPh sb="26" eb="27">
      <t>ダレ</t>
    </rPh>
    <rPh sb="28" eb="30">
      <t>カイトウ</t>
    </rPh>
    <phoneticPr fontId="1"/>
  </si>
  <si>
    <t>a. 親や家族</t>
    <rPh sb="3" eb="4">
      <t>オヤ</t>
    </rPh>
    <rPh sb="5" eb="7">
      <t>カゾク</t>
    </rPh>
    <phoneticPr fontId="1"/>
  </si>
  <si>
    <t>b. 学校の友達、先輩・後輩</t>
    <rPh sb="3" eb="5">
      <t>ガッコウ</t>
    </rPh>
    <rPh sb="6" eb="8">
      <t>トモダチ</t>
    </rPh>
    <rPh sb="9" eb="11">
      <t>センパイ</t>
    </rPh>
    <rPh sb="12" eb="14">
      <t>コウハイ</t>
    </rPh>
    <phoneticPr fontId="1"/>
  </si>
  <si>
    <r>
      <t xml:space="preserve">c. </t>
    </r>
    <r>
      <rPr>
        <sz val="11"/>
        <color theme="1"/>
        <rFont val="ＭＳ Ｐ明朝"/>
        <family val="1"/>
        <charset val="128"/>
      </rPr>
      <t>学外の知り合いで面識</t>
    </r>
    <r>
      <rPr>
        <sz val="11"/>
        <color theme="1"/>
        <rFont val="Times New Roman"/>
        <family val="1"/>
      </rPr>
      <t>(</t>
    </r>
    <r>
      <rPr>
        <sz val="11"/>
        <color theme="1"/>
        <rFont val="ＭＳ Ｐ明朝"/>
        <family val="1"/>
        <charset val="128"/>
      </rPr>
      <t>実際に合ったことがある</t>
    </r>
    <r>
      <rPr>
        <sz val="11"/>
        <color theme="1"/>
        <rFont val="Times New Roman"/>
        <family val="1"/>
      </rPr>
      <t>)</t>
    </r>
    <r>
      <rPr>
        <sz val="11"/>
        <color theme="1"/>
        <rFont val="ＭＳ Ｐ明朝"/>
        <family val="1"/>
        <charset val="128"/>
      </rPr>
      <t>がある人</t>
    </r>
    <rPh sb="3" eb="5">
      <t>ガクガイ</t>
    </rPh>
    <rPh sb="6" eb="7">
      <t>シ</t>
    </rPh>
    <rPh sb="8" eb="9">
      <t>ア</t>
    </rPh>
    <rPh sb="11" eb="13">
      <t>メンシキ</t>
    </rPh>
    <rPh sb="14" eb="16">
      <t>ジッサイ</t>
    </rPh>
    <rPh sb="17" eb="18">
      <t>ア</t>
    </rPh>
    <rPh sb="29" eb="30">
      <t>ヒト</t>
    </rPh>
    <phoneticPr fontId="1"/>
  </si>
  <si>
    <r>
      <t xml:space="preserve">d. </t>
    </r>
    <r>
      <rPr>
        <sz val="11"/>
        <color theme="1"/>
        <rFont val="ＭＳ Ｐ明朝"/>
        <family val="1"/>
        <charset val="128"/>
      </rPr>
      <t>学外の知り合いで面識</t>
    </r>
    <r>
      <rPr>
        <sz val="11"/>
        <color theme="1"/>
        <rFont val="Times New Roman"/>
        <family val="1"/>
      </rPr>
      <t>(</t>
    </r>
    <r>
      <rPr>
        <sz val="11"/>
        <color theme="1"/>
        <rFont val="ＭＳ Ｐ明朝"/>
        <family val="1"/>
        <charset val="128"/>
      </rPr>
      <t>実際に合ったことが無い</t>
    </r>
    <r>
      <rPr>
        <sz val="11"/>
        <color theme="1"/>
        <rFont val="Times New Roman"/>
        <family val="1"/>
      </rPr>
      <t>)</t>
    </r>
    <r>
      <rPr>
        <sz val="11"/>
        <color theme="1"/>
        <rFont val="ＭＳ Ｐ明朝"/>
        <family val="1"/>
        <charset val="128"/>
      </rPr>
      <t>が無い人</t>
    </r>
    <rPh sb="3" eb="5">
      <t>ガクガイ</t>
    </rPh>
    <rPh sb="6" eb="7">
      <t>シ</t>
    </rPh>
    <rPh sb="8" eb="9">
      <t>ア</t>
    </rPh>
    <rPh sb="11" eb="13">
      <t>メンシキ</t>
    </rPh>
    <rPh sb="14" eb="16">
      <t>ジッサイ</t>
    </rPh>
    <rPh sb="17" eb="18">
      <t>ア</t>
    </rPh>
    <rPh sb="23" eb="24">
      <t>ナ</t>
    </rPh>
    <rPh sb="27" eb="28">
      <t>ナ</t>
    </rPh>
    <rPh sb="29" eb="30">
      <t>ヒト</t>
    </rPh>
    <phoneticPr fontId="1"/>
  </si>
  <si>
    <r>
      <rPr>
        <sz val="11"/>
        <color theme="1"/>
        <rFont val="ＭＳ Ｐ明朝"/>
        <family val="1"/>
        <charset val="128"/>
      </rPr>
      <t>「</t>
    </r>
    <r>
      <rPr>
        <sz val="11"/>
        <color theme="1"/>
        <rFont val="Times New Roman"/>
        <family val="1"/>
      </rPr>
      <t xml:space="preserve">1. </t>
    </r>
    <r>
      <rPr>
        <sz val="11"/>
        <color theme="1"/>
        <rFont val="ＭＳ Ｐ明朝"/>
        <family val="1"/>
        <charset val="128"/>
      </rPr>
      <t>はい　</t>
    </r>
    <r>
      <rPr>
        <sz val="11"/>
        <color theme="1"/>
        <rFont val="Times New Roman"/>
        <family val="1"/>
      </rPr>
      <t xml:space="preserve">0. </t>
    </r>
    <r>
      <rPr>
        <sz val="11"/>
        <color theme="1"/>
        <rFont val="ＭＳ Ｐ明朝"/>
        <family val="1"/>
        <charset val="128"/>
      </rPr>
      <t>いいえ　</t>
    </r>
    <r>
      <rPr>
        <sz val="11"/>
        <color theme="1"/>
        <rFont val="Times New Roman"/>
        <family val="1"/>
      </rPr>
      <t>2.</t>
    </r>
    <r>
      <rPr>
        <sz val="11"/>
        <color theme="1"/>
        <rFont val="ＭＳ Ｐ明朝"/>
        <family val="1"/>
        <charset val="128"/>
      </rPr>
      <t>　よくわからない」で回答してください。</t>
    </r>
    <rPh sb="26" eb="28">
      <t>カイトウ</t>
    </rPh>
    <phoneticPr fontId="1"/>
  </si>
  <si>
    <t>No</t>
    <phoneticPr fontId="1"/>
  </si>
  <si>
    <t>No</t>
    <phoneticPr fontId="1"/>
  </si>
  <si>
    <r>
      <t>22% 50</t>
    </r>
    <r>
      <rPr>
        <sz val="11"/>
        <color theme="1"/>
        <rFont val="ＭＳ Ｐ明朝"/>
        <family val="1"/>
        <charset val="128"/>
      </rPr>
      <t>以上　</t>
    </r>
    <r>
      <rPr>
        <sz val="11"/>
        <color theme="1"/>
        <rFont val="Times New Roman"/>
        <family val="1"/>
      </rPr>
      <t>36% 10-50</t>
    </r>
    <rPh sb="6" eb="8">
      <t>イジョウ</t>
    </rPh>
    <phoneticPr fontId="1"/>
  </si>
  <si>
    <r>
      <t>2</t>
    </r>
    <r>
      <rPr>
        <sz val="11"/>
        <color theme="1"/>
        <rFont val="ＭＳ Ｐ明朝"/>
        <family val="1"/>
        <charset val="128"/>
      </rPr>
      <t>以上</t>
    </r>
    <rPh sb="1" eb="3">
      <t>イジョウ</t>
    </rPh>
    <phoneticPr fontId="1"/>
  </si>
  <si>
    <r>
      <rPr>
        <sz val="11"/>
        <color theme="1"/>
        <rFont val="ＭＳ Ｐ明朝"/>
        <family val="1"/>
        <charset val="128"/>
      </rPr>
      <t>利用しない</t>
    </r>
    <r>
      <rPr>
        <sz val="11"/>
        <color theme="1"/>
        <rFont val="Times New Roman"/>
        <family val="1"/>
      </rPr>
      <t>:12% 2</t>
    </r>
    <r>
      <rPr>
        <sz val="11"/>
        <color theme="1"/>
        <rFont val="ＭＳ Ｐ明朝"/>
        <family val="1"/>
        <charset val="128"/>
      </rPr>
      <t>以内</t>
    </r>
    <r>
      <rPr>
        <sz val="11"/>
        <color theme="1"/>
        <rFont val="Times New Roman"/>
        <family val="1"/>
      </rPr>
      <t>15.3</t>
    </r>
    <rPh sb="0" eb="2">
      <t>リヨウ</t>
    </rPh>
    <rPh sb="11" eb="13">
      <t>イナイ</t>
    </rPh>
    <phoneticPr fontId="1"/>
  </si>
  <si>
    <t>35% no</t>
    <phoneticPr fontId="1"/>
  </si>
  <si>
    <t>0% 66</t>
    <phoneticPr fontId="1"/>
  </si>
  <si>
    <r>
      <t>30</t>
    </r>
    <r>
      <rPr>
        <sz val="11"/>
        <color theme="1"/>
        <rFont val="ＭＳ Ｐ明朝"/>
        <family val="1"/>
        <charset val="128"/>
      </rPr>
      <t>分以内</t>
    </r>
    <rPh sb="2" eb="3">
      <t>フン</t>
    </rPh>
    <rPh sb="3" eb="5">
      <t>イナイ</t>
    </rPh>
    <phoneticPr fontId="1"/>
  </si>
  <si>
    <t>8.7% 2.0</t>
    <phoneticPr fontId="1"/>
  </si>
  <si>
    <r>
      <rPr>
        <sz val="11"/>
        <color theme="1"/>
        <rFont val="ＭＳ Ｐ明朝"/>
        <family val="1"/>
        <charset val="128"/>
      </rPr>
      <t>決めている</t>
    </r>
    <r>
      <rPr>
        <sz val="11"/>
        <color theme="1"/>
        <rFont val="Times New Roman"/>
        <family val="1"/>
      </rPr>
      <t>20%</t>
    </r>
    <rPh sb="0" eb="1">
      <t>キ</t>
    </rPh>
    <phoneticPr fontId="1"/>
  </si>
  <si>
    <r>
      <t>1/3</t>
    </r>
    <r>
      <rPr>
        <sz val="11"/>
        <color theme="1"/>
        <rFont val="ＭＳ Ｐ明朝"/>
        <family val="1"/>
        <charset val="128"/>
      </rPr>
      <t>メール</t>
    </r>
    <phoneticPr fontId="1"/>
  </si>
  <si>
    <t>XX</t>
    <phoneticPr fontId="1"/>
  </si>
  <si>
    <t>Ave</t>
    <phoneticPr fontId="1"/>
  </si>
  <si>
    <t>SD</t>
    <phoneticPr fontId="1"/>
  </si>
  <si>
    <t>q01</t>
  </si>
  <si>
    <t>q08i</t>
  </si>
  <si>
    <t>No</t>
  </si>
  <si>
    <t>q09i</t>
  </si>
  <si>
    <t>q09j</t>
  </si>
  <si>
    <t>q09k</t>
  </si>
  <si>
    <t>q09l</t>
  </si>
  <si>
    <t>q09m</t>
  </si>
  <si>
    <t>q09n</t>
  </si>
  <si>
    <t>q09o</t>
  </si>
  <si>
    <t>SNS</t>
    <phoneticPr fontId="1"/>
  </si>
  <si>
    <t>q08j</t>
  </si>
  <si>
    <t>q08k</t>
  </si>
  <si>
    <t>q08l</t>
  </si>
  <si>
    <t>q08m</t>
  </si>
  <si>
    <t>q07a</t>
  </si>
  <si>
    <t>q07b</t>
  </si>
  <si>
    <t>q07c</t>
  </si>
  <si>
    <t>q07d</t>
  </si>
  <si>
    <t>q07e</t>
  </si>
  <si>
    <t>q07f</t>
  </si>
  <si>
    <t>q07g</t>
  </si>
  <si>
    <t>q07h</t>
  </si>
  <si>
    <t>q06a</t>
  </si>
  <si>
    <t>q06b</t>
  </si>
  <si>
    <t>q06c</t>
  </si>
  <si>
    <t>q06d</t>
  </si>
  <si>
    <t>q06e</t>
  </si>
  <si>
    <t>q06f</t>
  </si>
  <si>
    <t>q06g</t>
  </si>
  <si>
    <t>q04</t>
  </si>
  <si>
    <t>q04</t>
    <phoneticPr fontId="1"/>
  </si>
  <si>
    <t>q05</t>
  </si>
  <si>
    <t>q05</t>
    <phoneticPr fontId="1"/>
  </si>
  <si>
    <t>q03l</t>
    <phoneticPr fontId="1"/>
  </si>
  <si>
    <t>Game</t>
    <phoneticPr fontId="1"/>
  </si>
  <si>
    <t>音楽</t>
    <rPh sb="0" eb="2">
      <t>オンガク</t>
    </rPh>
    <phoneticPr fontId="1"/>
  </si>
  <si>
    <t>更新</t>
    <rPh sb="0" eb="2">
      <t>コウシン</t>
    </rPh>
    <phoneticPr fontId="1"/>
  </si>
  <si>
    <t>見る</t>
    <rPh sb="0" eb="1">
      <t>ミ</t>
    </rPh>
    <phoneticPr fontId="1"/>
  </si>
  <si>
    <t>2ch</t>
    <phoneticPr fontId="1"/>
  </si>
  <si>
    <t>mail</t>
    <phoneticPr fontId="1"/>
  </si>
  <si>
    <t>電話</t>
    <rPh sb="0" eb="2">
      <t>デンワ</t>
    </rPh>
    <phoneticPr fontId="1"/>
  </si>
  <si>
    <t>chat</t>
    <phoneticPr fontId="1"/>
  </si>
  <si>
    <t>Youtube</t>
    <phoneticPr fontId="1"/>
  </si>
  <si>
    <t>マンガ</t>
    <phoneticPr fontId="1"/>
  </si>
  <si>
    <t>q02</t>
  </si>
  <si>
    <t>q02</t>
    <phoneticPr fontId="1"/>
  </si>
  <si>
    <t>o</t>
    <phoneticPr fontId="1"/>
  </si>
  <si>
    <t>l</t>
    <phoneticPr fontId="1"/>
  </si>
  <si>
    <t>Count</t>
    <phoneticPr fontId="1"/>
  </si>
  <si>
    <t>CountA</t>
    <phoneticPr fontId="1"/>
  </si>
  <si>
    <t>Ave</t>
    <phoneticPr fontId="1"/>
  </si>
  <si>
    <t>Min</t>
    <phoneticPr fontId="1"/>
  </si>
  <si>
    <t>Max</t>
    <phoneticPr fontId="1"/>
  </si>
  <si>
    <t>データ数</t>
    <rPh sb="3" eb="4">
      <t>スウ</t>
    </rPh>
    <phoneticPr fontId="1"/>
  </si>
  <si>
    <t>平均</t>
    <rPh sb="0" eb="2">
      <t>ヘイキン</t>
    </rPh>
    <phoneticPr fontId="1"/>
  </si>
  <si>
    <t>標準偏差</t>
    <rPh sb="0" eb="2">
      <t>ヒョウジュン</t>
    </rPh>
    <rPh sb="2" eb="4">
      <t>ヘンサ</t>
    </rPh>
    <phoneticPr fontId="1"/>
  </si>
  <si>
    <t>中央値</t>
    <rPh sb="0" eb="2">
      <t>チュウオウ</t>
    </rPh>
    <rPh sb="2" eb="3">
      <t>アタイ</t>
    </rPh>
    <phoneticPr fontId="1"/>
  </si>
  <si>
    <t>最頻値</t>
    <rPh sb="0" eb="3">
      <t>サイヒンチ</t>
    </rPh>
    <phoneticPr fontId="1"/>
  </si>
  <si>
    <t>最小値</t>
    <rPh sb="0" eb="3">
      <t>サイショウチ</t>
    </rPh>
    <phoneticPr fontId="1"/>
  </si>
  <si>
    <t>最大値</t>
    <rPh sb="0" eb="2">
      <t>サイダイ</t>
    </rPh>
    <rPh sb="2" eb="3">
      <t>アタイ</t>
    </rPh>
    <phoneticPr fontId="1"/>
  </si>
  <si>
    <t>%</t>
    <phoneticPr fontId="1"/>
  </si>
  <si>
    <t>度数</t>
    <rPh sb="0" eb="2">
      <t>ドスウ</t>
    </rPh>
    <phoneticPr fontId="1"/>
  </si>
  <si>
    <t>1.男</t>
    <rPh sb="2" eb="3">
      <t>オトコ</t>
    </rPh>
    <phoneticPr fontId="1"/>
  </si>
  <si>
    <t>2.女</t>
    <rPh sb="2" eb="3">
      <t>オンナ</t>
    </rPh>
    <phoneticPr fontId="1"/>
  </si>
  <si>
    <t>1.はい</t>
    <phoneticPr fontId="1"/>
  </si>
  <si>
    <t>0.いいえ</t>
    <phoneticPr fontId="1"/>
  </si>
  <si>
    <t>0:使わない</t>
  </si>
  <si>
    <t>1:1-30分</t>
  </si>
  <si>
    <t>2:30分-1時間</t>
  </si>
  <si>
    <t>3:1-2時間</t>
  </si>
  <si>
    <t>4:2-3時間</t>
  </si>
  <si>
    <t>5:3時間以上</t>
  </si>
  <si>
    <r>
      <t>5:3</t>
    </r>
    <r>
      <rPr>
        <sz val="11"/>
        <color theme="1"/>
        <rFont val="ＭＳ Ｐ明朝"/>
        <family val="1"/>
        <charset val="128"/>
      </rPr>
      <t>時間以上</t>
    </r>
  </si>
  <si>
    <r>
      <t>0</t>
    </r>
    <r>
      <rPr>
        <sz val="11"/>
        <color theme="1"/>
        <rFont val="ＭＳ Ｐ明朝"/>
        <family val="1"/>
        <charset val="128"/>
      </rPr>
      <t>～</t>
    </r>
    <r>
      <rPr>
        <sz val="11"/>
        <color theme="1"/>
        <rFont val="Times New Roman"/>
        <family val="1"/>
      </rPr>
      <t>5</t>
    </r>
    <r>
      <rPr>
        <sz val="11"/>
        <color theme="1"/>
        <rFont val="ＭＳ Ｐ明朝"/>
        <family val="1"/>
        <charset val="128"/>
      </rPr>
      <t>分</t>
    </r>
    <rPh sb="3" eb="4">
      <t>フン</t>
    </rPh>
    <phoneticPr fontId="1"/>
  </si>
  <si>
    <r>
      <rPr>
        <sz val="11"/>
        <color theme="1"/>
        <rFont val="ＭＳ Ｐ明朝"/>
        <family val="1"/>
        <charset val="128"/>
      </rPr>
      <t>　～</t>
    </r>
    <r>
      <rPr>
        <sz val="11"/>
        <color theme="1"/>
        <rFont val="Times New Roman"/>
        <family val="1"/>
      </rPr>
      <t>10</t>
    </r>
    <r>
      <rPr>
        <sz val="11"/>
        <color theme="1"/>
        <rFont val="ＭＳ Ｐ明朝"/>
        <family val="1"/>
        <charset val="128"/>
      </rPr>
      <t>分</t>
    </r>
    <rPh sb="4" eb="5">
      <t>フン</t>
    </rPh>
    <phoneticPr fontId="1"/>
  </si>
  <si>
    <t>　～20分</t>
  </si>
  <si>
    <t>　～50分</t>
  </si>
  <si>
    <r>
      <rPr>
        <sz val="11"/>
        <color theme="1"/>
        <rFont val="ＭＳ Ｐ明朝"/>
        <family val="1"/>
        <charset val="128"/>
      </rPr>
      <t>データ数</t>
    </r>
    <rPh sb="3" eb="4">
      <t>スウ</t>
    </rPh>
    <phoneticPr fontId="1"/>
  </si>
  <si>
    <r>
      <rPr>
        <sz val="11"/>
        <color theme="1"/>
        <rFont val="ＭＳ Ｐ明朝"/>
        <family val="1"/>
        <charset val="128"/>
      </rPr>
      <t>平均</t>
    </r>
    <rPh sb="0" eb="2">
      <t>ヘイキン</t>
    </rPh>
    <phoneticPr fontId="1"/>
  </si>
  <si>
    <r>
      <rPr>
        <sz val="11"/>
        <color theme="1"/>
        <rFont val="ＭＳ Ｐ明朝"/>
        <family val="1"/>
        <charset val="128"/>
      </rPr>
      <t>標準偏差</t>
    </r>
    <rPh sb="0" eb="2">
      <t>ヒョウジュン</t>
    </rPh>
    <rPh sb="2" eb="4">
      <t>ヘンサ</t>
    </rPh>
    <phoneticPr fontId="1"/>
  </si>
  <si>
    <r>
      <rPr>
        <sz val="11"/>
        <color theme="1"/>
        <rFont val="ＭＳ Ｐ明朝"/>
        <family val="1"/>
        <charset val="128"/>
      </rPr>
      <t>中央値</t>
    </r>
    <rPh sb="0" eb="2">
      <t>チュウオウ</t>
    </rPh>
    <rPh sb="2" eb="3">
      <t>アタイ</t>
    </rPh>
    <phoneticPr fontId="1"/>
  </si>
  <si>
    <r>
      <rPr>
        <sz val="11"/>
        <color theme="1"/>
        <rFont val="ＭＳ Ｐ明朝"/>
        <family val="1"/>
        <charset val="128"/>
      </rPr>
      <t>最頻値</t>
    </r>
    <rPh sb="0" eb="3">
      <t>サイヒンチ</t>
    </rPh>
    <phoneticPr fontId="1"/>
  </si>
  <si>
    <r>
      <rPr>
        <sz val="11"/>
        <color theme="1"/>
        <rFont val="ＭＳ Ｐ明朝"/>
        <family val="1"/>
        <charset val="128"/>
      </rPr>
      <t>最小値</t>
    </r>
    <rPh sb="0" eb="3">
      <t>サイショウチ</t>
    </rPh>
    <phoneticPr fontId="1"/>
  </si>
  <si>
    <r>
      <rPr>
        <sz val="11"/>
        <color theme="1"/>
        <rFont val="ＭＳ Ｐ明朝"/>
        <family val="1"/>
        <charset val="128"/>
      </rPr>
      <t>最大値</t>
    </r>
    <rPh sb="0" eb="2">
      <t>サイダイ</t>
    </rPh>
    <rPh sb="2" eb="3">
      <t>アタイ</t>
    </rPh>
    <phoneticPr fontId="1"/>
  </si>
  <si>
    <r>
      <rPr>
        <sz val="11"/>
        <color theme="1"/>
        <rFont val="ＭＳ Ｐ明朝"/>
        <family val="1"/>
        <charset val="128"/>
      </rPr>
      <t>度数</t>
    </r>
    <rPh sb="0" eb="2">
      <t>ドスウ</t>
    </rPh>
    <phoneticPr fontId="1"/>
  </si>
  <si>
    <t>%</t>
    <phoneticPr fontId="1"/>
  </si>
  <si>
    <r>
      <t>1.</t>
    </r>
    <r>
      <rPr>
        <sz val="11"/>
        <color theme="1"/>
        <rFont val="ＭＳ Ｐ明朝"/>
        <family val="1"/>
        <charset val="128"/>
      </rPr>
      <t>男</t>
    </r>
    <rPh sb="2" eb="3">
      <t>オトコ</t>
    </rPh>
    <phoneticPr fontId="1"/>
  </si>
  <si>
    <r>
      <t>0:</t>
    </r>
    <r>
      <rPr>
        <sz val="11"/>
        <color theme="1"/>
        <rFont val="ＭＳ Ｐ明朝"/>
        <family val="1"/>
        <charset val="128"/>
      </rPr>
      <t>使わない</t>
    </r>
  </si>
  <si>
    <r>
      <t>1.</t>
    </r>
    <r>
      <rPr>
        <sz val="11"/>
        <color theme="1"/>
        <rFont val="ＭＳ Ｐ明朝"/>
        <family val="1"/>
        <charset val="128"/>
      </rPr>
      <t>はい</t>
    </r>
    <phoneticPr fontId="1"/>
  </si>
  <si>
    <r>
      <t>2.</t>
    </r>
    <r>
      <rPr>
        <sz val="11"/>
        <color theme="1"/>
        <rFont val="ＭＳ Ｐ明朝"/>
        <family val="1"/>
        <charset val="128"/>
      </rPr>
      <t>女</t>
    </r>
    <rPh sb="2" eb="3">
      <t>オンナ</t>
    </rPh>
    <phoneticPr fontId="1"/>
  </si>
  <si>
    <r>
      <t>1:1-30</t>
    </r>
    <r>
      <rPr>
        <sz val="11"/>
        <color theme="1"/>
        <rFont val="ＭＳ Ｐ明朝"/>
        <family val="1"/>
        <charset val="128"/>
      </rPr>
      <t>分</t>
    </r>
  </si>
  <si>
    <r>
      <rPr>
        <sz val="11"/>
        <color theme="1"/>
        <rFont val="ＭＳ Ｐ明朝"/>
        <family val="1"/>
        <charset val="128"/>
      </rPr>
      <t>　～</t>
    </r>
    <r>
      <rPr>
        <sz val="11"/>
        <color theme="1"/>
        <rFont val="Times New Roman"/>
        <family val="1"/>
      </rPr>
      <t>15</t>
    </r>
    <r>
      <rPr>
        <sz val="11"/>
        <color theme="1"/>
        <rFont val="ＭＳ Ｐ明朝"/>
        <family val="1"/>
        <charset val="128"/>
      </rPr>
      <t>分</t>
    </r>
    <phoneticPr fontId="1"/>
  </si>
  <si>
    <r>
      <t>0.</t>
    </r>
    <r>
      <rPr>
        <sz val="11"/>
        <color theme="1"/>
        <rFont val="ＭＳ Ｐ明朝"/>
        <family val="1"/>
        <charset val="128"/>
      </rPr>
      <t>いいえ</t>
    </r>
    <phoneticPr fontId="1"/>
  </si>
  <si>
    <r>
      <t>2:30</t>
    </r>
    <r>
      <rPr>
        <sz val="11"/>
        <color theme="1"/>
        <rFont val="ＭＳ Ｐ明朝"/>
        <family val="1"/>
        <charset val="128"/>
      </rPr>
      <t>分</t>
    </r>
    <r>
      <rPr>
        <sz val="11"/>
        <color theme="1"/>
        <rFont val="Times New Roman"/>
        <family val="1"/>
      </rPr>
      <t>-1</t>
    </r>
    <r>
      <rPr>
        <sz val="11"/>
        <color theme="1"/>
        <rFont val="ＭＳ Ｐ明朝"/>
        <family val="1"/>
        <charset val="128"/>
      </rPr>
      <t>時間</t>
    </r>
  </si>
  <si>
    <r>
      <rPr>
        <sz val="11"/>
        <color theme="1"/>
        <rFont val="ＭＳ Ｐ明朝"/>
        <family val="1"/>
        <charset val="128"/>
      </rPr>
      <t>　～</t>
    </r>
    <r>
      <rPr>
        <sz val="11"/>
        <color theme="1"/>
        <rFont val="Times New Roman"/>
        <family val="1"/>
      </rPr>
      <t>20</t>
    </r>
    <r>
      <rPr>
        <sz val="11"/>
        <color theme="1"/>
        <rFont val="ＭＳ Ｐ明朝"/>
        <family val="1"/>
        <charset val="128"/>
      </rPr>
      <t>分</t>
    </r>
    <phoneticPr fontId="1"/>
  </si>
  <si>
    <r>
      <t>3:1-2</t>
    </r>
    <r>
      <rPr>
        <sz val="11"/>
        <color theme="1"/>
        <rFont val="ＭＳ Ｐ明朝"/>
        <family val="1"/>
        <charset val="128"/>
      </rPr>
      <t>時間</t>
    </r>
  </si>
  <si>
    <r>
      <rPr>
        <sz val="11"/>
        <color theme="1"/>
        <rFont val="ＭＳ Ｐ明朝"/>
        <family val="1"/>
        <charset val="128"/>
      </rPr>
      <t>　～</t>
    </r>
    <r>
      <rPr>
        <sz val="11"/>
        <color theme="1"/>
        <rFont val="Times New Roman"/>
        <family val="1"/>
      </rPr>
      <t>25</t>
    </r>
    <r>
      <rPr>
        <sz val="11"/>
        <color theme="1"/>
        <rFont val="ＭＳ Ｐ明朝"/>
        <family val="1"/>
        <charset val="128"/>
      </rPr>
      <t>分</t>
    </r>
    <phoneticPr fontId="1"/>
  </si>
  <si>
    <r>
      <t>4:2-3</t>
    </r>
    <r>
      <rPr>
        <sz val="11"/>
        <color theme="1"/>
        <rFont val="ＭＳ Ｐ明朝"/>
        <family val="1"/>
        <charset val="128"/>
      </rPr>
      <t>時間</t>
    </r>
  </si>
  <si>
    <r>
      <rPr>
        <sz val="11"/>
        <color theme="1"/>
        <rFont val="ＭＳ Ｐ明朝"/>
        <family val="1"/>
        <charset val="128"/>
      </rPr>
      <t>　～</t>
    </r>
    <r>
      <rPr>
        <sz val="11"/>
        <color theme="1"/>
        <rFont val="Times New Roman"/>
        <family val="1"/>
      </rPr>
      <t>30</t>
    </r>
    <r>
      <rPr>
        <sz val="11"/>
        <color theme="1"/>
        <rFont val="ＭＳ Ｐ明朝"/>
        <family val="1"/>
        <charset val="128"/>
      </rPr>
      <t>分</t>
    </r>
    <phoneticPr fontId="1"/>
  </si>
  <si>
    <r>
      <rPr>
        <sz val="11"/>
        <color theme="1"/>
        <rFont val="ＭＳ Ｐ明朝"/>
        <family val="1"/>
        <charset val="128"/>
      </rPr>
      <t>　～</t>
    </r>
    <r>
      <rPr>
        <sz val="11"/>
        <color theme="1"/>
        <rFont val="Times New Roman"/>
        <family val="1"/>
      </rPr>
      <t>35</t>
    </r>
    <r>
      <rPr>
        <sz val="11"/>
        <color theme="1"/>
        <rFont val="ＭＳ Ｐ明朝"/>
        <family val="1"/>
        <charset val="128"/>
      </rPr>
      <t>分</t>
    </r>
    <phoneticPr fontId="1"/>
  </si>
  <si>
    <r>
      <rPr>
        <sz val="11"/>
        <color theme="1"/>
        <rFont val="ＭＳ Ｐ明朝"/>
        <family val="1"/>
        <charset val="128"/>
      </rPr>
      <t>　～</t>
    </r>
    <r>
      <rPr>
        <sz val="11"/>
        <color theme="1"/>
        <rFont val="Times New Roman"/>
        <family val="1"/>
      </rPr>
      <t>40</t>
    </r>
    <r>
      <rPr>
        <sz val="11"/>
        <color theme="1"/>
        <rFont val="ＭＳ Ｐ明朝"/>
        <family val="1"/>
        <charset val="128"/>
      </rPr>
      <t>分</t>
    </r>
    <phoneticPr fontId="1"/>
  </si>
  <si>
    <r>
      <rPr>
        <sz val="11"/>
        <color theme="1"/>
        <rFont val="ＭＳ Ｐ明朝"/>
        <family val="1"/>
        <charset val="128"/>
      </rPr>
      <t>　～</t>
    </r>
    <r>
      <rPr>
        <sz val="11"/>
        <color theme="1"/>
        <rFont val="Times New Roman"/>
        <family val="1"/>
      </rPr>
      <t>45</t>
    </r>
    <r>
      <rPr>
        <sz val="11"/>
        <color theme="1"/>
        <rFont val="ＭＳ Ｐ明朝"/>
        <family val="1"/>
        <charset val="128"/>
      </rPr>
      <t>分</t>
    </r>
    <phoneticPr fontId="1"/>
  </si>
  <si>
    <r>
      <rPr>
        <sz val="11"/>
        <color theme="1"/>
        <rFont val="ＭＳ Ｐ明朝"/>
        <family val="1"/>
        <charset val="128"/>
      </rPr>
      <t>　～</t>
    </r>
    <r>
      <rPr>
        <sz val="11"/>
        <color theme="1"/>
        <rFont val="Times New Roman"/>
        <family val="1"/>
      </rPr>
      <t>50</t>
    </r>
    <r>
      <rPr>
        <sz val="11"/>
        <color theme="1"/>
        <rFont val="ＭＳ Ｐ明朝"/>
        <family val="1"/>
        <charset val="128"/>
      </rPr>
      <t>分</t>
    </r>
    <phoneticPr fontId="1"/>
  </si>
  <si>
    <r>
      <t>0</t>
    </r>
    <r>
      <rPr>
        <sz val="11"/>
        <color theme="1"/>
        <rFont val="ＭＳ Ｐ明朝"/>
        <family val="1"/>
        <charset val="128"/>
      </rPr>
      <t>～</t>
    </r>
    <r>
      <rPr>
        <sz val="11"/>
        <color theme="1"/>
        <rFont val="Times New Roman"/>
        <family val="1"/>
      </rPr>
      <t>10</t>
    </r>
    <r>
      <rPr>
        <sz val="11"/>
        <color theme="1"/>
        <rFont val="ＭＳ Ｐ明朝"/>
        <family val="1"/>
        <charset val="128"/>
      </rPr>
      <t>件</t>
    </r>
    <rPh sb="4" eb="5">
      <t>ケン</t>
    </rPh>
    <phoneticPr fontId="1"/>
  </si>
  <si>
    <t>　～20件</t>
  </si>
  <si>
    <t>　～30件</t>
  </si>
  <si>
    <t>　～40件</t>
  </si>
  <si>
    <t>　～50件</t>
  </si>
  <si>
    <r>
      <rPr>
        <sz val="11"/>
        <color theme="1"/>
        <rFont val="ＭＳ Ｐ明朝"/>
        <family val="1"/>
        <charset val="128"/>
      </rPr>
      <t>　～</t>
    </r>
    <r>
      <rPr>
        <sz val="11"/>
        <color theme="1"/>
        <rFont val="Times New Roman"/>
        <family val="1"/>
      </rPr>
      <t>40</t>
    </r>
    <r>
      <rPr>
        <sz val="11"/>
        <color theme="1"/>
        <rFont val="ＭＳ Ｐ明朝"/>
        <family val="1"/>
        <charset val="128"/>
      </rPr>
      <t>件</t>
    </r>
    <phoneticPr fontId="1"/>
  </si>
  <si>
    <t>　～20件</t>
    <phoneticPr fontId="1"/>
  </si>
  <si>
    <t>　～30件</t>
    <phoneticPr fontId="1"/>
  </si>
  <si>
    <t>　～50件</t>
    <phoneticPr fontId="1"/>
  </si>
  <si>
    <t>　～60件</t>
  </si>
  <si>
    <t>　～60件</t>
    <phoneticPr fontId="1"/>
  </si>
  <si>
    <t>　～70件</t>
  </si>
  <si>
    <t>　～70件</t>
    <phoneticPr fontId="1"/>
  </si>
  <si>
    <t>　～80件</t>
  </si>
  <si>
    <t>　～80件</t>
    <phoneticPr fontId="1"/>
  </si>
  <si>
    <t>　～15分</t>
  </si>
  <si>
    <t>　～25分</t>
  </si>
  <si>
    <t>　～30分</t>
  </si>
  <si>
    <t>　～35分</t>
  </si>
  <si>
    <t>　～40分</t>
  </si>
  <si>
    <t>　～45分</t>
  </si>
  <si>
    <r>
      <t>f. SNS</t>
    </r>
    <r>
      <rPr>
        <sz val="11"/>
        <color theme="1"/>
        <rFont val="ＭＳ Ｐ明朝"/>
        <family val="1"/>
        <charset val="128"/>
      </rPr>
      <t>ごとに異なるパスワードの使用</t>
    </r>
    <rPh sb="9" eb="10">
      <t>コト</t>
    </rPh>
    <rPh sb="18" eb="20">
      <t>シヨウ</t>
    </rPh>
    <phoneticPr fontId="1"/>
  </si>
  <si>
    <r>
      <t xml:space="preserve">g. </t>
    </r>
    <r>
      <rPr>
        <sz val="11"/>
        <color theme="1"/>
        <rFont val="ＭＳ Ｐ明朝"/>
        <family val="1"/>
        <charset val="128"/>
      </rPr>
      <t>その他</t>
    </r>
    <rPh sb="5" eb="6">
      <t>タ</t>
    </rPh>
    <phoneticPr fontId="1"/>
  </si>
  <si>
    <t>セキュリティ対策</t>
    <rPh sb="6" eb="8">
      <t>タイサク</t>
    </rPh>
    <phoneticPr fontId="1"/>
  </si>
  <si>
    <t>問題</t>
    <rPh sb="0" eb="2">
      <t>モンダイ</t>
    </rPh>
    <phoneticPr fontId="1"/>
  </si>
  <si>
    <t>2011年2月</t>
  </si>
  <si>
    <t>2012年2月</t>
  </si>
  <si>
    <t>2013年2月</t>
  </si>
  <si>
    <t>2014年2月</t>
  </si>
  <si>
    <t>スマートフォンの普及率</t>
    <rPh sb="8" eb="10">
      <t>フキュウ</t>
    </rPh>
    <rPh sb="10" eb="11">
      <t>リツ</t>
    </rPh>
    <phoneticPr fontId="1"/>
  </si>
  <si>
    <t>1.男子</t>
    <rPh sb="2" eb="3">
      <t>オトコ</t>
    </rPh>
    <rPh sb="3" eb="4">
      <t>コ</t>
    </rPh>
    <phoneticPr fontId="1"/>
  </si>
  <si>
    <t>2.女子</t>
    <rPh sb="2" eb="3">
      <t>オンナ</t>
    </rPh>
    <phoneticPr fontId="1"/>
  </si>
  <si>
    <t>1.男子</t>
    <rPh sb="2" eb="3">
      <t>オトコ</t>
    </rPh>
    <phoneticPr fontId="1"/>
  </si>
  <si>
    <r>
      <t>1</t>
    </r>
    <r>
      <rPr>
        <sz val="11"/>
        <color theme="1"/>
        <rFont val="ＭＳ Ｐ明朝"/>
        <family val="1"/>
        <charset val="128"/>
      </rPr>
      <t>日のデジタル機器の使用時間</t>
    </r>
    <r>
      <rPr>
        <sz val="11"/>
        <color theme="1"/>
        <rFont val="Times New Roman"/>
        <family val="1"/>
      </rPr>
      <t>(</t>
    </r>
    <r>
      <rPr>
        <sz val="11"/>
        <color theme="1"/>
        <rFont val="ＭＳ Ｐ明朝"/>
        <family val="1"/>
        <charset val="128"/>
      </rPr>
      <t>男女別</t>
    </r>
    <r>
      <rPr>
        <sz val="11"/>
        <color theme="1"/>
        <rFont val="Times New Roman"/>
        <family val="1"/>
      </rPr>
      <t>)</t>
    </r>
    <rPh sb="1" eb="2">
      <t>ニチ</t>
    </rPh>
    <rPh sb="7" eb="9">
      <t>キキ</t>
    </rPh>
    <rPh sb="10" eb="12">
      <t>シヨウ</t>
    </rPh>
    <rPh sb="12" eb="14">
      <t>ジカン</t>
    </rPh>
    <rPh sb="15" eb="17">
      <t>ダンジョ</t>
    </rPh>
    <rPh sb="17" eb="18">
      <t>ベツ</t>
    </rPh>
    <phoneticPr fontId="1"/>
  </si>
  <si>
    <t>1.男子(累積)</t>
    <rPh sb="2" eb="3">
      <t>オトコ</t>
    </rPh>
    <rPh sb="5" eb="7">
      <t>ルイセキ</t>
    </rPh>
    <phoneticPr fontId="1"/>
  </si>
  <si>
    <t xml:space="preserve">        (度数)</t>
    <rPh sb="9" eb="11">
      <t>ドスウ</t>
    </rPh>
    <phoneticPr fontId="1"/>
  </si>
  <si>
    <t xml:space="preserve">        (度数)</t>
    <phoneticPr fontId="1"/>
  </si>
  <si>
    <t>2.女子(累積)</t>
    <rPh sb="2" eb="3">
      <t>オンナ</t>
    </rPh>
    <phoneticPr fontId="1"/>
  </si>
  <si>
    <r>
      <t>1</t>
    </r>
    <r>
      <rPr>
        <sz val="11"/>
        <color theme="1"/>
        <rFont val="ＭＳ Ｐ明朝"/>
        <family val="1"/>
        <charset val="128"/>
      </rPr>
      <t>日の出すメールの件数</t>
    </r>
    <r>
      <rPr>
        <sz val="11"/>
        <color theme="1"/>
        <rFont val="Times New Roman"/>
        <family val="1"/>
      </rPr>
      <t>(</t>
    </r>
    <r>
      <rPr>
        <sz val="11"/>
        <color theme="1"/>
        <rFont val="ＭＳ Ｐ明朝"/>
        <family val="1"/>
        <charset val="128"/>
      </rPr>
      <t>男女別</t>
    </r>
    <r>
      <rPr>
        <sz val="11"/>
        <color theme="1"/>
        <rFont val="Times New Roman"/>
        <family val="1"/>
      </rPr>
      <t>)</t>
    </r>
    <rPh sb="1" eb="2">
      <t>ニチ</t>
    </rPh>
    <rPh sb="3" eb="4">
      <t>ダ</t>
    </rPh>
    <rPh sb="9" eb="11">
      <t>ケンスウ</t>
    </rPh>
    <rPh sb="12" eb="14">
      <t>ダンジョ</t>
    </rPh>
    <rPh sb="14" eb="15">
      <t>ベツ</t>
    </rPh>
    <phoneticPr fontId="1"/>
  </si>
</sst>
</file>

<file path=xl/styles.xml><?xml version="1.0" encoding="utf-8"?>
<styleSheet xmlns="http://schemas.openxmlformats.org/spreadsheetml/2006/main">
  <numFmts count="4">
    <numFmt numFmtId="176" formatCode="0_ "/>
    <numFmt numFmtId="177" formatCode="0.00_ "/>
    <numFmt numFmtId="178" formatCode="0.0%"/>
    <numFmt numFmtId="179" formatCode="0.000_ "/>
  </numFmts>
  <fonts count="11">
    <font>
      <sz val="11"/>
      <color theme="1"/>
      <name val="ＭＳ Ｐゴシック"/>
      <family val="2"/>
      <charset val="128"/>
      <scheme val="minor"/>
    </font>
    <font>
      <sz val="6"/>
      <name val="ＭＳ Ｐゴシック"/>
      <family val="2"/>
      <charset val="128"/>
      <scheme val="minor"/>
    </font>
    <font>
      <sz val="11"/>
      <color theme="1"/>
      <name val="Times New Roman"/>
      <family val="1"/>
    </font>
    <font>
      <sz val="11"/>
      <color theme="1"/>
      <name val="ＭＳ Ｐ明朝"/>
      <family val="1"/>
      <charset val="128"/>
    </font>
    <font>
      <sz val="11"/>
      <color rgb="FFFF0000"/>
      <name val="ＭＳ Ｐ明朝"/>
      <family val="1"/>
      <charset val="128"/>
    </font>
    <font>
      <b/>
      <sz val="11"/>
      <color theme="1"/>
      <name val="ＭＳ Ｐ明朝"/>
      <family val="1"/>
      <charset val="128"/>
    </font>
    <font>
      <b/>
      <sz val="11"/>
      <color theme="1"/>
      <name val="Times New Roman"/>
      <family val="1"/>
    </font>
    <font>
      <sz val="11"/>
      <color rgb="FFFFFF00"/>
      <name val="ＭＳ Ｐ明朝"/>
      <family val="1"/>
      <charset val="128"/>
    </font>
    <font>
      <sz val="11"/>
      <color theme="8" tint="-0.499984740745262"/>
      <name val="ＭＳ Ｐ明朝"/>
      <family val="1"/>
      <charset val="128"/>
    </font>
    <font>
      <sz val="11"/>
      <name val="Times New Roman"/>
      <family val="1"/>
    </font>
    <font>
      <sz val="11"/>
      <color rgb="FFFF0000"/>
      <name val="Times New Roman"/>
      <family val="1"/>
    </font>
  </fonts>
  <fills count="13">
    <fill>
      <patternFill patternType="none"/>
    </fill>
    <fill>
      <patternFill patternType="gray125"/>
    </fill>
    <fill>
      <patternFill patternType="solid">
        <fgColor rgb="FFFFFFB7"/>
        <bgColor indexed="64"/>
      </patternFill>
    </fill>
    <fill>
      <patternFill patternType="solid">
        <fgColor rgb="FFBDEEFF"/>
        <bgColor indexed="64"/>
      </patternFill>
    </fill>
    <fill>
      <patternFill patternType="solid">
        <fgColor theme="0" tint="-0.14999847407452621"/>
        <bgColor indexed="64"/>
      </patternFill>
    </fill>
    <fill>
      <patternFill patternType="solid">
        <fgColor rgb="FFFF66CC"/>
        <bgColor indexed="64"/>
      </patternFill>
    </fill>
    <fill>
      <patternFill patternType="solid">
        <fgColor rgb="FFFFFF00"/>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rgb="FF00B0F0"/>
        <bgColor indexed="64"/>
      </patternFill>
    </fill>
    <fill>
      <patternFill patternType="solid">
        <fgColor rgb="FF0070C0"/>
        <bgColor indexed="64"/>
      </patternFill>
    </fill>
    <fill>
      <patternFill patternType="solid">
        <fgColor theme="0" tint="-0.499984740745262"/>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s>
  <cellStyleXfs count="1">
    <xf numFmtId="0" fontId="0" fillId="0" borderId="0">
      <alignment vertical="center"/>
    </xf>
  </cellStyleXfs>
  <cellXfs count="114">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3" fillId="0" borderId="0" xfId="0" applyFont="1">
      <alignment vertical="center"/>
    </xf>
    <xf numFmtId="0" fontId="6" fillId="0" borderId="0" xfId="0" applyFont="1">
      <alignment vertical="center"/>
    </xf>
    <xf numFmtId="0" fontId="3" fillId="0" borderId="0" xfId="0" applyFont="1" applyAlignment="1">
      <alignment vertical="center" wrapText="1"/>
    </xf>
    <xf numFmtId="0" fontId="2" fillId="0" borderId="5" xfId="0" applyFont="1" applyBorder="1">
      <alignment vertical="center"/>
    </xf>
    <xf numFmtId="0" fontId="2" fillId="0" borderId="6" xfId="0" applyFont="1" applyBorder="1" applyAlignment="1">
      <alignment vertical="center" wrapText="1"/>
    </xf>
    <xf numFmtId="0" fontId="2" fillId="0" borderId="0" xfId="0" applyFont="1" applyAlignment="1">
      <alignment horizontal="left" vertical="top" wrapText="1"/>
    </xf>
    <xf numFmtId="0" fontId="2" fillId="0" borderId="0" xfId="0" applyFont="1" applyBorder="1" applyAlignment="1">
      <alignment vertical="center" wrapText="1"/>
    </xf>
    <xf numFmtId="0" fontId="6" fillId="0" borderId="4" xfId="0" applyFont="1" applyBorder="1">
      <alignment vertical="center"/>
    </xf>
    <xf numFmtId="0" fontId="2" fillId="0" borderId="0" xfId="0" applyFont="1" applyBorder="1" applyAlignment="1">
      <alignment vertical="top"/>
    </xf>
    <xf numFmtId="0" fontId="3" fillId="0" borderId="0" xfId="0" applyFont="1" applyBorder="1" applyAlignment="1">
      <alignment vertical="center" wrapText="1"/>
    </xf>
    <xf numFmtId="0" fontId="2" fillId="0" borderId="0" xfId="0" applyFont="1" applyAlignment="1">
      <alignment vertical="center"/>
    </xf>
    <xf numFmtId="0" fontId="2" fillId="2" borderId="1" xfId="0" applyFont="1" applyFill="1" applyBorder="1" applyAlignment="1">
      <alignment vertical="center" wrapText="1"/>
    </xf>
    <xf numFmtId="0" fontId="9" fillId="3" borderId="1" xfId="0" applyFont="1" applyFill="1" applyBorder="1" applyAlignment="1">
      <alignment vertical="center" wrapText="1"/>
    </xf>
    <xf numFmtId="0" fontId="2" fillId="0" borderId="0" xfId="0" applyFont="1" applyAlignment="1">
      <alignment vertical="center" wrapText="1"/>
    </xf>
    <xf numFmtId="0" fontId="2" fillId="0" borderId="0" xfId="0" applyFont="1" applyAlignment="1">
      <alignment vertical="center" wrapText="1"/>
    </xf>
    <xf numFmtId="0" fontId="2" fillId="0" borderId="0" xfId="0" applyFont="1" applyAlignment="1">
      <alignment horizontal="left" vertical="top" wrapText="1"/>
    </xf>
    <xf numFmtId="0" fontId="3" fillId="0" borderId="0" xfId="0" applyFont="1" applyAlignment="1">
      <alignment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9" fontId="2" fillId="5" borderId="0" xfId="0" applyNumberFormat="1" applyFont="1" applyFill="1">
      <alignment vertical="center"/>
    </xf>
    <xf numFmtId="10" fontId="2" fillId="5" borderId="0" xfId="0" applyNumberFormat="1" applyFont="1" applyFill="1">
      <alignment vertical="center"/>
    </xf>
    <xf numFmtId="9" fontId="2" fillId="5" borderId="0" xfId="0" applyNumberFormat="1" applyFont="1" applyFill="1" applyAlignment="1">
      <alignment vertical="center" wrapText="1"/>
    </xf>
    <xf numFmtId="0" fontId="2" fillId="5" borderId="0" xfId="0" applyFont="1" applyFill="1" applyAlignment="1">
      <alignment vertical="center" wrapText="1"/>
    </xf>
    <xf numFmtId="0" fontId="2" fillId="5" borderId="0" xfId="0" applyFont="1" applyFill="1">
      <alignment vertical="center"/>
    </xf>
    <xf numFmtId="0" fontId="9" fillId="5" borderId="1" xfId="0" applyFont="1" applyFill="1" applyBorder="1" applyAlignment="1">
      <alignment vertical="center" wrapText="1"/>
    </xf>
    <xf numFmtId="0" fontId="10" fillId="0" borderId="0" xfId="0" applyFont="1" applyBorder="1" applyAlignment="1">
      <alignment vertical="center"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center" vertical="center"/>
    </xf>
    <xf numFmtId="9" fontId="2" fillId="7" borderId="0" xfId="0" applyNumberFormat="1" applyFont="1" applyFill="1">
      <alignment vertical="center"/>
    </xf>
    <xf numFmtId="0" fontId="2" fillId="7" borderId="0" xfId="0" applyFont="1" applyFill="1" applyBorder="1" applyAlignment="1">
      <alignment vertical="center" wrapText="1"/>
    </xf>
    <xf numFmtId="0" fontId="2" fillId="7" borderId="0" xfId="0" applyFont="1" applyFill="1" applyAlignment="1">
      <alignment vertical="center" wrapText="1"/>
    </xf>
    <xf numFmtId="0" fontId="2" fillId="7" borderId="0" xfId="0" applyFont="1" applyFill="1">
      <alignment vertical="center"/>
    </xf>
    <xf numFmtId="0" fontId="3" fillId="7" borderId="0" xfId="0" applyFont="1" applyFill="1" applyBorder="1" applyAlignment="1">
      <alignment vertical="center" wrapText="1"/>
    </xf>
    <xf numFmtId="0" fontId="3" fillId="7" borderId="0" xfId="0" applyFont="1" applyFill="1">
      <alignment vertical="center"/>
    </xf>
    <xf numFmtId="9" fontId="2" fillId="0" borderId="0" xfId="0" applyNumberFormat="1" applyFont="1" applyAlignment="1">
      <alignment vertical="center" wrapText="1"/>
    </xf>
    <xf numFmtId="176" fontId="2" fillId="0" borderId="0" xfId="0" applyNumberFormat="1" applyFont="1" applyAlignment="1">
      <alignment vertical="center" wrapText="1"/>
    </xf>
    <xf numFmtId="0" fontId="2" fillId="8" borderId="1" xfId="0" applyFont="1" applyFill="1" applyBorder="1" applyAlignment="1">
      <alignment horizontal="center" vertical="center"/>
    </xf>
    <xf numFmtId="0" fontId="2" fillId="9" borderId="1" xfId="0" applyFont="1" applyFill="1" applyBorder="1" applyAlignment="1">
      <alignment horizontal="center" vertical="center"/>
    </xf>
    <xf numFmtId="0" fontId="2" fillId="8"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9" borderId="0" xfId="0" applyFont="1" applyFill="1" applyAlignment="1">
      <alignment vertical="center" wrapText="1"/>
    </xf>
    <xf numFmtId="0" fontId="2" fillId="9" borderId="1" xfId="0" applyFont="1" applyFill="1" applyBorder="1" applyAlignment="1">
      <alignment horizontal="center" vertical="center" wrapText="1"/>
    </xf>
    <xf numFmtId="0" fontId="3" fillId="8" borderId="0" xfId="0" applyFont="1" applyFill="1" applyAlignment="1">
      <alignment vertical="center" wrapText="1"/>
    </xf>
    <xf numFmtId="0" fontId="2" fillId="10" borderId="1" xfId="0" applyFont="1" applyFill="1" applyBorder="1" applyAlignment="1">
      <alignment horizontal="center" vertical="center"/>
    </xf>
    <xf numFmtId="0" fontId="2" fillId="11" borderId="1" xfId="0" applyFont="1" applyFill="1" applyBorder="1" applyAlignment="1">
      <alignment horizontal="center" vertical="center"/>
    </xf>
    <xf numFmtId="177" fontId="2" fillId="0" borderId="0" xfId="0" applyNumberFormat="1" applyFont="1" applyAlignment="1">
      <alignment horizontal="center" vertical="center"/>
    </xf>
    <xf numFmtId="0" fontId="3" fillId="0" borderId="0" xfId="0" applyFont="1" applyAlignment="1">
      <alignment horizontal="center" vertical="center"/>
    </xf>
    <xf numFmtId="176" fontId="2" fillId="0" borderId="0" xfId="0" applyNumberFormat="1" applyFont="1" applyAlignment="1">
      <alignment horizontal="center" vertical="center"/>
    </xf>
    <xf numFmtId="177" fontId="2" fillId="12" borderId="0" xfId="0" applyNumberFormat="1" applyFont="1" applyFill="1" applyAlignment="1">
      <alignment horizontal="center" vertical="center"/>
    </xf>
    <xf numFmtId="176" fontId="2" fillId="12" borderId="0" xfId="0" applyNumberFormat="1" applyFont="1" applyFill="1" applyAlignment="1">
      <alignment horizontal="center" vertical="center"/>
    </xf>
    <xf numFmtId="178" fontId="2" fillId="0" borderId="0" xfId="0" applyNumberFormat="1" applyFont="1" applyAlignment="1">
      <alignment horizontal="center" vertical="center"/>
    </xf>
    <xf numFmtId="0" fontId="2" fillId="0" borderId="10" xfId="0" applyFont="1" applyBorder="1" applyAlignment="1">
      <alignment horizontal="center" vertical="center"/>
    </xf>
    <xf numFmtId="0" fontId="3" fillId="0" borderId="11" xfId="0" applyFont="1" applyBorder="1" applyAlignment="1">
      <alignment horizontal="center" vertical="center"/>
    </xf>
    <xf numFmtId="0" fontId="2" fillId="0" borderId="12" xfId="0" applyFont="1" applyBorder="1" applyAlignment="1">
      <alignment horizontal="center" vertical="center"/>
    </xf>
    <xf numFmtId="178" fontId="2" fillId="0" borderId="14" xfId="0" applyNumberFormat="1" applyFont="1" applyBorder="1" applyAlignment="1">
      <alignment horizontal="center" vertical="center"/>
    </xf>
    <xf numFmtId="0" fontId="2" fillId="0" borderId="16" xfId="0" applyFont="1" applyBorder="1" applyAlignment="1">
      <alignment horizontal="center" vertical="center"/>
    </xf>
    <xf numFmtId="178" fontId="2" fillId="0" borderId="17" xfId="0" applyNumberFormat="1" applyFont="1" applyBorder="1" applyAlignment="1">
      <alignment horizontal="center" vertical="center"/>
    </xf>
    <xf numFmtId="178" fontId="2" fillId="0" borderId="0" xfId="0" applyNumberFormat="1" applyFont="1" applyBorder="1" applyAlignment="1">
      <alignment horizontal="center" vertical="center"/>
    </xf>
    <xf numFmtId="179" fontId="2" fillId="0" borderId="0" xfId="0" applyNumberFormat="1" applyFont="1" applyAlignment="1">
      <alignment horizontal="center" vertical="center"/>
    </xf>
    <xf numFmtId="0" fontId="2" fillId="0" borderId="18" xfId="0" applyFont="1" applyBorder="1" applyAlignment="1">
      <alignment horizontal="center" vertical="center"/>
    </xf>
    <xf numFmtId="178" fontId="2" fillId="0" borderId="2" xfId="0" applyNumberFormat="1" applyFont="1" applyBorder="1" applyAlignment="1">
      <alignment horizontal="center" vertical="center"/>
    </xf>
    <xf numFmtId="178" fontId="2" fillId="0" borderId="19" xfId="0" applyNumberFormat="1" applyFont="1" applyBorder="1" applyAlignment="1">
      <alignment horizontal="center" vertical="center"/>
    </xf>
    <xf numFmtId="0" fontId="3" fillId="0" borderId="13" xfId="0" applyFont="1" applyBorder="1" applyAlignment="1">
      <alignment horizontal="left" vertical="center"/>
    </xf>
    <xf numFmtId="0" fontId="3" fillId="0" borderId="15" xfId="0" applyFont="1" applyBorder="1" applyAlignment="1">
      <alignment horizontal="left" vertical="center"/>
    </xf>
    <xf numFmtId="0" fontId="2" fillId="0" borderId="15" xfId="0" applyFont="1" applyBorder="1" applyAlignment="1">
      <alignment horizontal="left" vertical="center"/>
    </xf>
    <xf numFmtId="0" fontId="2" fillId="0" borderId="11" xfId="0" applyFont="1" applyBorder="1" applyAlignment="1">
      <alignment horizontal="center" vertical="center"/>
    </xf>
    <xf numFmtId="0" fontId="2" fillId="0" borderId="13" xfId="0" applyFont="1" applyBorder="1" applyAlignment="1">
      <alignment horizontal="left" vertical="center"/>
    </xf>
    <xf numFmtId="0" fontId="2" fillId="0" borderId="10" xfId="0" applyFont="1" applyBorder="1">
      <alignment vertical="center"/>
    </xf>
    <xf numFmtId="178" fontId="2" fillId="0" borderId="13" xfId="0" applyNumberFormat="1" applyFont="1" applyBorder="1" applyAlignment="1">
      <alignment horizontal="left" vertical="center"/>
    </xf>
    <xf numFmtId="178" fontId="2" fillId="0" borderId="15" xfId="0" applyNumberFormat="1" applyFont="1" applyBorder="1" applyAlignment="1">
      <alignment horizontal="left" vertical="center"/>
    </xf>
    <xf numFmtId="0" fontId="2" fillId="4" borderId="1" xfId="0" applyFont="1" applyFill="1" applyBorder="1" applyAlignment="1">
      <alignment vertical="center" wrapText="1"/>
    </xf>
    <xf numFmtId="0" fontId="2" fillId="0" borderId="1" xfId="0" applyFont="1" applyFill="1" applyBorder="1" applyAlignment="1">
      <alignment vertical="center"/>
    </xf>
    <xf numFmtId="177" fontId="2" fillId="0" borderId="0" xfId="0" applyNumberFormat="1" applyFont="1" applyAlignment="1">
      <alignment vertical="center"/>
    </xf>
    <xf numFmtId="176" fontId="2" fillId="0" borderId="0" xfId="0" applyNumberFormat="1" applyFont="1" applyAlignment="1">
      <alignment vertical="center"/>
    </xf>
    <xf numFmtId="0" fontId="2" fillId="0" borderId="10" xfId="0" applyFont="1" applyBorder="1" applyAlignment="1">
      <alignment vertical="center"/>
    </xf>
    <xf numFmtId="0" fontId="2" fillId="0" borderId="13" xfId="0" applyFont="1" applyBorder="1" applyAlignment="1">
      <alignment vertical="center"/>
    </xf>
    <xf numFmtId="178" fontId="2" fillId="0" borderId="13" xfId="0" applyNumberFormat="1" applyFont="1" applyBorder="1" applyAlignment="1">
      <alignment vertical="center"/>
    </xf>
    <xf numFmtId="178" fontId="3" fillId="0" borderId="13" xfId="0" applyNumberFormat="1" applyFont="1" applyBorder="1" applyAlignment="1">
      <alignment vertical="center"/>
    </xf>
    <xf numFmtId="178" fontId="3" fillId="0" borderId="15" xfId="0" applyNumberFormat="1" applyFont="1" applyBorder="1" applyAlignment="1">
      <alignment vertical="center"/>
    </xf>
    <xf numFmtId="0" fontId="3" fillId="0" borderId="1" xfId="0" applyFont="1" applyBorder="1" applyAlignment="1">
      <alignment horizontal="center" vertical="center"/>
    </xf>
    <xf numFmtId="0" fontId="3" fillId="0" borderId="1" xfId="0" applyFont="1" applyBorder="1" applyAlignment="1">
      <alignment vertical="center" wrapText="1"/>
    </xf>
    <xf numFmtId="178" fontId="2" fillId="0" borderId="1" xfId="0" applyNumberFormat="1" applyFont="1" applyBorder="1" applyAlignment="1">
      <alignment horizontal="center" vertical="center"/>
    </xf>
    <xf numFmtId="0" fontId="2" fillId="0" borderId="1" xfId="0" applyFont="1" applyBorder="1" applyAlignment="1">
      <alignment vertical="center" wrapText="1"/>
    </xf>
    <xf numFmtId="49" fontId="0" fillId="0" borderId="1" xfId="0" applyNumberFormat="1" applyBorder="1">
      <alignment vertical="center"/>
    </xf>
    <xf numFmtId="10" fontId="0" fillId="0" borderId="1" xfId="0" applyNumberFormat="1" applyBorder="1">
      <alignment vertical="center"/>
    </xf>
    <xf numFmtId="0" fontId="2" fillId="0" borderId="0" xfId="0" applyFont="1" applyBorder="1" applyAlignment="1">
      <alignment horizontal="center" vertical="center"/>
    </xf>
    <xf numFmtId="0" fontId="3" fillId="0" borderId="11" xfId="0" applyFont="1" applyBorder="1" applyAlignment="1">
      <alignment horizontal="left" vertical="center"/>
    </xf>
    <xf numFmtId="0" fontId="2" fillId="0" borderId="12" xfId="0" applyFont="1" applyBorder="1" applyAlignment="1">
      <alignment horizontal="left" vertical="center"/>
    </xf>
    <xf numFmtId="0" fontId="2" fillId="0" borderId="14"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Alignment="1">
      <alignment horizontal="left" vertical="center"/>
    </xf>
    <xf numFmtId="0" fontId="2" fillId="0" borderId="0" xfId="0" applyFont="1" applyBorder="1" applyAlignment="1">
      <alignment horizontal="left" vertical="center"/>
    </xf>
    <xf numFmtId="0" fontId="2" fillId="7" borderId="0" xfId="0" applyFont="1" applyFill="1" applyAlignment="1">
      <alignment vertical="center" wrapText="1"/>
    </xf>
    <xf numFmtId="0" fontId="2" fillId="0" borderId="0" xfId="0" applyFont="1" applyAlignment="1">
      <alignment horizontal="left" vertical="top" wrapText="1"/>
    </xf>
    <xf numFmtId="0" fontId="2" fillId="0" borderId="7" xfId="0" applyFont="1" applyBorder="1" applyAlignment="1">
      <alignment vertical="top" wrapText="1"/>
    </xf>
    <xf numFmtId="0" fontId="2" fillId="0" borderId="8" xfId="0" applyFont="1" applyBorder="1" applyAlignment="1">
      <alignment vertical="top"/>
    </xf>
    <xf numFmtId="0" fontId="2" fillId="0" borderId="9" xfId="0" applyFont="1" applyBorder="1" applyAlignment="1">
      <alignment vertical="top"/>
    </xf>
    <xf numFmtId="0" fontId="2" fillId="0" borderId="0" xfId="0" applyFont="1" applyAlignment="1">
      <alignment vertical="center" wrapText="1"/>
    </xf>
    <xf numFmtId="0" fontId="6" fillId="0" borderId="0" xfId="0" applyFont="1" applyAlignment="1">
      <alignment vertical="center" wrapText="1"/>
    </xf>
    <xf numFmtId="0" fontId="3" fillId="0" borderId="0" xfId="0" applyFont="1" applyAlignment="1">
      <alignmen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2" fillId="0" borderId="11" xfId="0" applyFont="1" applyBorder="1" applyAlignment="1">
      <alignment vertical="center"/>
    </xf>
    <xf numFmtId="178" fontId="3" fillId="0" borderId="11" xfId="0" applyNumberFormat="1" applyFont="1" applyBorder="1" applyAlignment="1">
      <alignment vertical="center"/>
    </xf>
    <xf numFmtId="178" fontId="2" fillId="0" borderId="11" xfId="0" applyNumberFormat="1" applyFont="1" applyBorder="1" applyAlignment="1">
      <alignment vertical="center"/>
    </xf>
    <xf numFmtId="178" fontId="3" fillId="0" borderId="12" xfId="0" applyNumberFormat="1" applyFont="1" applyBorder="1" applyAlignment="1">
      <alignment vertical="center"/>
    </xf>
    <xf numFmtId="178" fontId="3" fillId="0" borderId="0" xfId="0" applyNumberFormat="1" applyFont="1" applyBorder="1" applyAlignment="1">
      <alignment vertical="center"/>
    </xf>
  </cellXfs>
  <cellStyles count="1">
    <cellStyle name="標準" xfId="0" builtinId="0"/>
  </cellStyles>
  <dxfs count="0"/>
  <tableStyles count="0" defaultTableStyle="TableStyleMedium9" defaultPivotStyle="PivotStyleLight16"/>
  <colors>
    <mruColors>
      <color rgb="FFFFFFB7"/>
      <color rgb="FFFF66CC"/>
      <color rgb="FFBDEEF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lang val="ja-JP"/>
  <c:chart>
    <c:plotArea>
      <c:layout>
        <c:manualLayout>
          <c:layoutTarget val="inner"/>
          <c:xMode val="edge"/>
          <c:yMode val="edge"/>
          <c:x val="0.11922846853445646"/>
          <c:y val="6.5939287145622305E-2"/>
          <c:w val="0.83647474298270852"/>
          <c:h val="0.56792795977854071"/>
        </c:manualLayout>
      </c:layout>
      <c:barChart>
        <c:barDir val="col"/>
        <c:grouping val="clustered"/>
        <c:ser>
          <c:idx val="0"/>
          <c:order val="0"/>
          <c:cat>
            <c:strRef>
              <c:f>'ヒストグラム)'!$B$17:$B$22</c:f>
              <c:strCache>
                <c:ptCount val="6"/>
                <c:pt idx="0">
                  <c:v>0:使わない</c:v>
                </c:pt>
                <c:pt idx="1">
                  <c:v>1:1-30分</c:v>
                </c:pt>
                <c:pt idx="2">
                  <c:v>2:30分-1時間</c:v>
                </c:pt>
                <c:pt idx="3">
                  <c:v>3:1-2時間</c:v>
                </c:pt>
                <c:pt idx="4">
                  <c:v>4:2-3時間</c:v>
                </c:pt>
                <c:pt idx="5">
                  <c:v>5:3時間以上</c:v>
                </c:pt>
              </c:strCache>
            </c:strRef>
          </c:cat>
          <c:val>
            <c:numRef>
              <c:f>'ヒストグラム)'!$C$17:$C$22</c:f>
              <c:numCache>
                <c:formatCode>General</c:formatCode>
                <c:ptCount val="6"/>
                <c:pt idx="0">
                  <c:v>0</c:v>
                </c:pt>
                <c:pt idx="1">
                  <c:v>4</c:v>
                </c:pt>
                <c:pt idx="2">
                  <c:v>5</c:v>
                </c:pt>
                <c:pt idx="3">
                  <c:v>19</c:v>
                </c:pt>
                <c:pt idx="4">
                  <c:v>12</c:v>
                </c:pt>
                <c:pt idx="5">
                  <c:v>0</c:v>
                </c:pt>
              </c:numCache>
            </c:numRef>
          </c:val>
        </c:ser>
        <c:axId val="47136768"/>
        <c:axId val="47138304"/>
      </c:barChart>
      <c:catAx>
        <c:axId val="47136768"/>
        <c:scaling>
          <c:orientation val="minMax"/>
        </c:scaling>
        <c:axPos val="b"/>
        <c:tickLblPos val="nextTo"/>
        <c:crossAx val="47138304"/>
        <c:crosses val="autoZero"/>
        <c:auto val="1"/>
        <c:lblAlgn val="ctr"/>
        <c:lblOffset val="100"/>
      </c:catAx>
      <c:valAx>
        <c:axId val="47138304"/>
        <c:scaling>
          <c:orientation val="minMax"/>
        </c:scaling>
        <c:axPos val="l"/>
        <c:majorGridlines/>
        <c:numFmt formatCode="General" sourceLinked="1"/>
        <c:tickLblPos val="nextTo"/>
        <c:crossAx val="47136768"/>
        <c:crosses val="autoZero"/>
        <c:crossBetween val="between"/>
      </c:valAx>
    </c:plotArea>
    <c:plotVisOnly val="1"/>
  </c:chart>
  <c:printSettings>
    <c:headerFooter/>
    <c:pageMargins b="0.75000000000000022" l="0.70000000000000018" r="0.70000000000000018" t="0.75000000000000022" header="0.3000000000000001" footer="0.30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ja-JP"/>
  <c:chart>
    <c:plotArea>
      <c:layout/>
      <c:barChart>
        <c:barDir val="col"/>
        <c:grouping val="clustered"/>
        <c:ser>
          <c:idx val="0"/>
          <c:order val="0"/>
          <c:cat>
            <c:strRef>
              <c:f>'ヒストグラム)'!$F$17:$F$26</c:f>
              <c:strCache>
                <c:ptCount val="10"/>
                <c:pt idx="0">
                  <c:v>0～5分</c:v>
                </c:pt>
                <c:pt idx="1">
                  <c:v>　～10分</c:v>
                </c:pt>
                <c:pt idx="2">
                  <c:v>　～15分</c:v>
                </c:pt>
                <c:pt idx="3">
                  <c:v>　～20分</c:v>
                </c:pt>
                <c:pt idx="4">
                  <c:v>　～25分</c:v>
                </c:pt>
                <c:pt idx="5">
                  <c:v>　～30分</c:v>
                </c:pt>
                <c:pt idx="6">
                  <c:v>　～35分</c:v>
                </c:pt>
                <c:pt idx="7">
                  <c:v>　～40分</c:v>
                </c:pt>
                <c:pt idx="8">
                  <c:v>　～45分</c:v>
                </c:pt>
                <c:pt idx="9">
                  <c:v>　～50分</c:v>
                </c:pt>
              </c:strCache>
            </c:strRef>
          </c:cat>
          <c:val>
            <c:numRef>
              <c:f>'ヒストグラム)'!$G$17:$G$26</c:f>
              <c:numCache>
                <c:formatCode>General</c:formatCode>
                <c:ptCount val="10"/>
                <c:pt idx="0">
                  <c:v>12</c:v>
                </c:pt>
                <c:pt idx="1">
                  <c:v>9</c:v>
                </c:pt>
                <c:pt idx="2">
                  <c:v>3</c:v>
                </c:pt>
                <c:pt idx="3">
                  <c:v>5</c:v>
                </c:pt>
                <c:pt idx="4">
                  <c:v>0</c:v>
                </c:pt>
                <c:pt idx="5">
                  <c:v>3</c:v>
                </c:pt>
                <c:pt idx="6">
                  <c:v>4</c:v>
                </c:pt>
                <c:pt idx="7">
                  <c:v>2</c:v>
                </c:pt>
                <c:pt idx="8">
                  <c:v>1</c:v>
                </c:pt>
                <c:pt idx="9">
                  <c:v>1</c:v>
                </c:pt>
              </c:numCache>
            </c:numRef>
          </c:val>
        </c:ser>
        <c:axId val="47157632"/>
        <c:axId val="47159168"/>
      </c:barChart>
      <c:catAx>
        <c:axId val="47157632"/>
        <c:scaling>
          <c:orientation val="minMax"/>
        </c:scaling>
        <c:axPos val="b"/>
        <c:tickLblPos val="nextTo"/>
        <c:crossAx val="47159168"/>
        <c:crosses val="autoZero"/>
        <c:auto val="1"/>
        <c:lblAlgn val="ctr"/>
        <c:lblOffset val="100"/>
      </c:catAx>
      <c:valAx>
        <c:axId val="47159168"/>
        <c:scaling>
          <c:orientation val="minMax"/>
        </c:scaling>
        <c:axPos val="l"/>
        <c:majorGridlines/>
        <c:numFmt formatCode="General" sourceLinked="1"/>
        <c:tickLblPos val="nextTo"/>
        <c:crossAx val="47157632"/>
        <c:crosses val="autoZero"/>
        <c:crossBetween val="between"/>
      </c:valAx>
    </c:plotArea>
    <c:plotVisOnly val="1"/>
  </c:chart>
  <c:printSettings>
    <c:headerFooter/>
    <c:pageMargins b="0.75000000000000022" l="0.70000000000000018" r="0.70000000000000018" t="0.75000000000000022" header="0.3000000000000001" footer="0.30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ja-JP"/>
  <c:chart>
    <c:plotArea>
      <c:layout>
        <c:manualLayout>
          <c:layoutTarget val="inner"/>
          <c:xMode val="edge"/>
          <c:yMode val="edge"/>
          <c:x val="9.6310285968060155E-2"/>
          <c:y val="6.408380770585495E-2"/>
          <c:w val="0.8448507283392781"/>
          <c:h val="0.65859222142686713"/>
        </c:manualLayout>
      </c:layout>
      <c:barChart>
        <c:barDir val="col"/>
        <c:grouping val="clustered"/>
        <c:ser>
          <c:idx val="0"/>
          <c:order val="0"/>
          <c:cat>
            <c:strRef>
              <c:f>'ヒストグラム)'!$J$17:$J$24</c:f>
              <c:strCache>
                <c:ptCount val="8"/>
                <c:pt idx="0">
                  <c:v>0～10件</c:v>
                </c:pt>
                <c:pt idx="1">
                  <c:v>　～20件</c:v>
                </c:pt>
                <c:pt idx="2">
                  <c:v>　～30件</c:v>
                </c:pt>
                <c:pt idx="3">
                  <c:v>　～40件</c:v>
                </c:pt>
                <c:pt idx="4">
                  <c:v>　～50件</c:v>
                </c:pt>
                <c:pt idx="5">
                  <c:v>　～60件</c:v>
                </c:pt>
                <c:pt idx="6">
                  <c:v>　～70件</c:v>
                </c:pt>
                <c:pt idx="7">
                  <c:v>　～80件</c:v>
                </c:pt>
              </c:strCache>
            </c:strRef>
          </c:cat>
          <c:val>
            <c:numRef>
              <c:f>'ヒストグラム)'!$K$17:$K$24</c:f>
              <c:numCache>
                <c:formatCode>General</c:formatCode>
                <c:ptCount val="8"/>
                <c:pt idx="0">
                  <c:v>4</c:v>
                </c:pt>
                <c:pt idx="1">
                  <c:v>4</c:v>
                </c:pt>
                <c:pt idx="2">
                  <c:v>5</c:v>
                </c:pt>
                <c:pt idx="3">
                  <c:v>4</c:v>
                </c:pt>
                <c:pt idx="4">
                  <c:v>14</c:v>
                </c:pt>
                <c:pt idx="5">
                  <c:v>5</c:v>
                </c:pt>
                <c:pt idx="6">
                  <c:v>3</c:v>
                </c:pt>
                <c:pt idx="7">
                  <c:v>1</c:v>
                </c:pt>
              </c:numCache>
            </c:numRef>
          </c:val>
        </c:ser>
        <c:axId val="165540608"/>
        <c:axId val="165542144"/>
      </c:barChart>
      <c:catAx>
        <c:axId val="165540608"/>
        <c:scaling>
          <c:orientation val="minMax"/>
        </c:scaling>
        <c:axPos val="b"/>
        <c:tickLblPos val="nextTo"/>
        <c:crossAx val="165542144"/>
        <c:crosses val="autoZero"/>
        <c:auto val="1"/>
        <c:lblAlgn val="ctr"/>
        <c:lblOffset val="100"/>
      </c:catAx>
      <c:valAx>
        <c:axId val="165542144"/>
        <c:scaling>
          <c:orientation val="minMax"/>
        </c:scaling>
        <c:axPos val="l"/>
        <c:majorGridlines/>
        <c:numFmt formatCode="General" sourceLinked="1"/>
        <c:tickLblPos val="nextTo"/>
        <c:crossAx val="165540608"/>
        <c:crosses val="autoZero"/>
        <c:crossBetween val="between"/>
      </c:valAx>
    </c:plotArea>
    <c:plotVisOnly val="1"/>
  </c:chart>
  <c:printSettings>
    <c:headerFooter/>
    <c:pageMargins b="0.75000000000000022" l="0.70000000000000018" r="0.70000000000000018" t="0.75000000000000022" header="0.3000000000000001" footer="0.30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ja-JP"/>
  <c:chart>
    <c:plotArea>
      <c:layout>
        <c:manualLayout>
          <c:layoutTarget val="inner"/>
          <c:xMode val="edge"/>
          <c:yMode val="edge"/>
          <c:x val="0.11922846853445646"/>
          <c:y val="6.5939287145622333E-2"/>
          <c:w val="0.83647474298270852"/>
          <c:h val="0.56792795977854071"/>
        </c:manualLayout>
      </c:layout>
      <c:barChart>
        <c:barDir val="col"/>
        <c:grouping val="clustered"/>
        <c:ser>
          <c:idx val="0"/>
          <c:order val="0"/>
          <c:cat>
            <c:strRef>
              <c:f>'ヒストグラム)'!$B$17:$B$22</c:f>
              <c:strCache>
                <c:ptCount val="6"/>
                <c:pt idx="0">
                  <c:v>0:使わない</c:v>
                </c:pt>
                <c:pt idx="1">
                  <c:v>1:1-30分</c:v>
                </c:pt>
                <c:pt idx="2">
                  <c:v>2:30分-1時間</c:v>
                </c:pt>
                <c:pt idx="3">
                  <c:v>3:1-2時間</c:v>
                </c:pt>
                <c:pt idx="4">
                  <c:v>4:2-3時間</c:v>
                </c:pt>
                <c:pt idx="5">
                  <c:v>5:3時間以上</c:v>
                </c:pt>
              </c:strCache>
            </c:strRef>
          </c:cat>
          <c:val>
            <c:numRef>
              <c:f>'ヒストグラム)'!$C$17:$C$22</c:f>
              <c:numCache>
                <c:formatCode>General</c:formatCode>
                <c:ptCount val="6"/>
                <c:pt idx="0">
                  <c:v>0</c:v>
                </c:pt>
                <c:pt idx="1">
                  <c:v>4</c:v>
                </c:pt>
                <c:pt idx="2">
                  <c:v>5</c:v>
                </c:pt>
                <c:pt idx="3">
                  <c:v>19</c:v>
                </c:pt>
                <c:pt idx="4">
                  <c:v>12</c:v>
                </c:pt>
                <c:pt idx="5">
                  <c:v>0</c:v>
                </c:pt>
              </c:numCache>
            </c:numRef>
          </c:val>
        </c:ser>
        <c:axId val="47363584"/>
        <c:axId val="47365120"/>
      </c:barChart>
      <c:catAx>
        <c:axId val="47363584"/>
        <c:scaling>
          <c:orientation val="minMax"/>
        </c:scaling>
        <c:axPos val="b"/>
        <c:tickLblPos val="nextTo"/>
        <c:crossAx val="47365120"/>
        <c:crosses val="autoZero"/>
        <c:auto val="1"/>
        <c:lblAlgn val="ctr"/>
        <c:lblOffset val="100"/>
      </c:catAx>
      <c:valAx>
        <c:axId val="47365120"/>
        <c:scaling>
          <c:orientation val="minMax"/>
        </c:scaling>
        <c:axPos val="l"/>
        <c:majorGridlines/>
        <c:numFmt formatCode="General" sourceLinked="1"/>
        <c:tickLblPos val="nextTo"/>
        <c:crossAx val="47363584"/>
        <c:crosses val="autoZero"/>
        <c:crossBetween val="between"/>
      </c:valAx>
    </c:plotArea>
    <c:plotVisOnly val="1"/>
  </c:chart>
  <c:printSettings>
    <c:headerFooter/>
    <c:pageMargins b="0.75000000000000044" l="0.7000000000000004" r="0.7000000000000004" t="0.75000000000000044" header="0.30000000000000021" footer="0.3000000000000002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ja-JP"/>
  <c:chart>
    <c:plotArea>
      <c:layout/>
      <c:pieChart>
        <c:varyColors val="1"/>
        <c:ser>
          <c:idx val="0"/>
          <c:order val="0"/>
          <c:cat>
            <c:strRef>
              <c:f>円グラフ!$E$18:$E$21</c:f>
              <c:strCache>
                <c:ptCount val="4"/>
                <c:pt idx="0">
                  <c:v>1:1-30分</c:v>
                </c:pt>
                <c:pt idx="1">
                  <c:v>2:30分-1時間</c:v>
                </c:pt>
                <c:pt idx="2">
                  <c:v>3:1-2時間</c:v>
                </c:pt>
                <c:pt idx="3">
                  <c:v>4:2-3時間</c:v>
                </c:pt>
              </c:strCache>
            </c:strRef>
          </c:cat>
          <c:val>
            <c:numRef>
              <c:f>円グラフ!$F$18:$F$21</c:f>
              <c:numCache>
                <c:formatCode>General</c:formatCode>
                <c:ptCount val="4"/>
                <c:pt idx="0">
                  <c:v>4</c:v>
                </c:pt>
                <c:pt idx="1">
                  <c:v>5</c:v>
                </c:pt>
                <c:pt idx="2">
                  <c:v>19</c:v>
                </c:pt>
                <c:pt idx="3">
                  <c:v>12</c:v>
                </c:pt>
              </c:numCache>
            </c:numRef>
          </c:val>
        </c:ser>
        <c:firstSliceAng val="0"/>
      </c:pieChart>
    </c:plotArea>
    <c:legend>
      <c:legendPos val="r"/>
      <c:layout/>
    </c:legend>
    <c:plotVisOnly val="1"/>
  </c:chart>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ja-JP"/>
  <c:chart>
    <c:autoTitleDeleted val="1"/>
    <c:plotArea>
      <c:layout/>
      <c:barChart>
        <c:barDir val="col"/>
        <c:grouping val="clustered"/>
        <c:ser>
          <c:idx val="0"/>
          <c:order val="0"/>
          <c:tx>
            <c:strRef>
              <c:f>複数回答グラフ!$D$16</c:f>
              <c:strCache>
                <c:ptCount val="1"/>
                <c:pt idx="0">
                  <c:v>%</c:v>
                </c:pt>
              </c:strCache>
            </c:strRef>
          </c:tx>
          <c:cat>
            <c:strRef>
              <c:f>複数回答グラフ!$C$17:$C$23</c:f>
              <c:strCache>
                <c:ptCount val="7"/>
                <c:pt idx="0">
                  <c:v>a. ウィルス対策ソフト</c:v>
                </c:pt>
                <c:pt idx="1">
                  <c:v>b. 画面ロック機能</c:v>
                </c:pt>
                <c:pt idx="2">
                  <c:v>c. アプリの安全確認</c:v>
                </c:pt>
                <c:pt idx="3">
                  <c:v>d. OSやアプリの更新</c:v>
                </c:pt>
                <c:pt idx="4">
                  <c:v>e. フィルタリング機能の利用</c:v>
                </c:pt>
                <c:pt idx="5">
                  <c:v>f. SNSごとに異なるパスワードの使用</c:v>
                </c:pt>
                <c:pt idx="6">
                  <c:v>g. その他</c:v>
                </c:pt>
              </c:strCache>
            </c:strRef>
          </c:cat>
          <c:val>
            <c:numRef>
              <c:f>複数回答グラフ!$D$17:$D$23</c:f>
              <c:numCache>
                <c:formatCode>0.0%</c:formatCode>
                <c:ptCount val="7"/>
                <c:pt idx="0">
                  <c:v>0.45</c:v>
                </c:pt>
                <c:pt idx="1">
                  <c:v>0.57499999999999996</c:v>
                </c:pt>
                <c:pt idx="2">
                  <c:v>0.35</c:v>
                </c:pt>
                <c:pt idx="3">
                  <c:v>0.25</c:v>
                </c:pt>
                <c:pt idx="4">
                  <c:v>0.35</c:v>
                </c:pt>
                <c:pt idx="5">
                  <c:v>0.15</c:v>
                </c:pt>
                <c:pt idx="6">
                  <c:v>0.05</c:v>
                </c:pt>
              </c:numCache>
            </c:numRef>
          </c:val>
        </c:ser>
        <c:axId val="48099328"/>
        <c:axId val="48100864"/>
      </c:barChart>
      <c:catAx>
        <c:axId val="48099328"/>
        <c:scaling>
          <c:orientation val="minMax"/>
        </c:scaling>
        <c:axPos val="b"/>
        <c:tickLblPos val="nextTo"/>
        <c:crossAx val="48100864"/>
        <c:crosses val="autoZero"/>
        <c:auto val="1"/>
        <c:lblAlgn val="ctr"/>
        <c:lblOffset val="100"/>
      </c:catAx>
      <c:valAx>
        <c:axId val="48100864"/>
        <c:scaling>
          <c:orientation val="minMax"/>
        </c:scaling>
        <c:axPos val="l"/>
        <c:majorGridlines/>
        <c:numFmt formatCode="0.0%" sourceLinked="1"/>
        <c:tickLblPos val="nextTo"/>
        <c:crossAx val="48099328"/>
        <c:crosses val="autoZero"/>
        <c:crossBetween val="between"/>
      </c:valAx>
    </c:plotArea>
    <c:plotVisOnly val="1"/>
  </c:chart>
  <c:printSettings>
    <c:headerFooter/>
    <c:pageMargins b="0.75000000000000022" l="0.70000000000000018" r="0.70000000000000018" t="0.75000000000000022" header="0.3000000000000001" footer="0.30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ja-JP"/>
  <c:chart>
    <c:plotArea>
      <c:layout/>
      <c:lineChart>
        <c:grouping val="standard"/>
        <c:ser>
          <c:idx val="0"/>
          <c:order val="0"/>
          <c:marker>
            <c:symbol val="none"/>
          </c:marker>
          <c:cat>
            <c:strRef>
              <c:f>折れ線グラフ!$B$17:$B$20</c:f>
              <c:strCache>
                <c:ptCount val="4"/>
                <c:pt idx="0">
                  <c:v>2011年2月</c:v>
                </c:pt>
                <c:pt idx="1">
                  <c:v>2012年2月</c:v>
                </c:pt>
                <c:pt idx="2">
                  <c:v>2013年2月</c:v>
                </c:pt>
                <c:pt idx="3">
                  <c:v>2014年2月</c:v>
                </c:pt>
              </c:strCache>
            </c:strRef>
          </c:cat>
          <c:val>
            <c:numRef>
              <c:f>折れ線グラフ!$C$17:$C$20</c:f>
              <c:numCache>
                <c:formatCode>0.00%</c:formatCode>
                <c:ptCount val="4"/>
                <c:pt idx="0">
                  <c:v>5.2999999999999999E-2</c:v>
                </c:pt>
                <c:pt idx="1">
                  <c:v>0.28199999999999997</c:v>
                </c:pt>
                <c:pt idx="2">
                  <c:v>0.45600000000000002</c:v>
                </c:pt>
                <c:pt idx="3">
                  <c:v>0.58099999999999996</c:v>
                </c:pt>
              </c:numCache>
            </c:numRef>
          </c:val>
        </c:ser>
        <c:marker val="1"/>
        <c:axId val="48234880"/>
        <c:axId val="48236416"/>
      </c:lineChart>
      <c:catAx>
        <c:axId val="48234880"/>
        <c:scaling>
          <c:orientation val="minMax"/>
        </c:scaling>
        <c:axPos val="b"/>
        <c:numFmt formatCode="@" sourceLinked="1"/>
        <c:tickLblPos val="nextTo"/>
        <c:crossAx val="48236416"/>
        <c:crosses val="autoZero"/>
        <c:auto val="1"/>
        <c:lblAlgn val="ctr"/>
        <c:lblOffset val="100"/>
      </c:catAx>
      <c:valAx>
        <c:axId val="48236416"/>
        <c:scaling>
          <c:orientation val="minMax"/>
        </c:scaling>
        <c:axPos val="l"/>
        <c:majorGridlines/>
        <c:numFmt formatCode="0.00%" sourceLinked="1"/>
        <c:tickLblPos val="nextTo"/>
        <c:crossAx val="48234880"/>
        <c:crosses val="autoZero"/>
        <c:crossBetween val="between"/>
      </c:valAx>
    </c:plotArea>
    <c:plotVisOnly val="1"/>
  </c:chart>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ja-JP"/>
  <c:chart>
    <c:plotArea>
      <c:layout/>
      <c:barChart>
        <c:barDir val="col"/>
        <c:grouping val="clustered"/>
        <c:ser>
          <c:idx val="0"/>
          <c:order val="0"/>
          <c:tx>
            <c:strRef>
              <c:f>クロス表グラフ!$B$16</c:f>
              <c:strCache>
                <c:ptCount val="1"/>
                <c:pt idx="0">
                  <c:v>1.男子</c:v>
                </c:pt>
              </c:strCache>
            </c:strRef>
          </c:tx>
          <c:cat>
            <c:strRef>
              <c:f>クロス表グラフ!$C$15:$H$15</c:f>
              <c:strCache>
                <c:ptCount val="6"/>
                <c:pt idx="0">
                  <c:v>0:使わない</c:v>
                </c:pt>
                <c:pt idx="1">
                  <c:v>1:1-30分</c:v>
                </c:pt>
                <c:pt idx="2">
                  <c:v>2:30分-1時間</c:v>
                </c:pt>
                <c:pt idx="3">
                  <c:v>3:1-2時間</c:v>
                </c:pt>
                <c:pt idx="4">
                  <c:v>4:2-3時間</c:v>
                </c:pt>
                <c:pt idx="5">
                  <c:v>5:3時間以上</c:v>
                </c:pt>
              </c:strCache>
            </c:strRef>
          </c:cat>
          <c:val>
            <c:numRef>
              <c:f>クロス表グラフ!$C$16:$H$16</c:f>
              <c:numCache>
                <c:formatCode>General</c:formatCode>
                <c:ptCount val="6"/>
                <c:pt idx="0">
                  <c:v>0</c:v>
                </c:pt>
                <c:pt idx="1">
                  <c:v>3</c:v>
                </c:pt>
                <c:pt idx="2">
                  <c:v>3</c:v>
                </c:pt>
                <c:pt idx="3">
                  <c:v>12</c:v>
                </c:pt>
                <c:pt idx="4">
                  <c:v>5</c:v>
                </c:pt>
                <c:pt idx="5">
                  <c:v>0</c:v>
                </c:pt>
              </c:numCache>
            </c:numRef>
          </c:val>
        </c:ser>
        <c:ser>
          <c:idx val="1"/>
          <c:order val="1"/>
          <c:tx>
            <c:strRef>
              <c:f>クロス表グラフ!$B$17</c:f>
              <c:strCache>
                <c:ptCount val="1"/>
                <c:pt idx="0">
                  <c:v>2.女子</c:v>
                </c:pt>
              </c:strCache>
            </c:strRef>
          </c:tx>
          <c:cat>
            <c:strRef>
              <c:f>クロス表グラフ!$C$15:$H$15</c:f>
              <c:strCache>
                <c:ptCount val="6"/>
                <c:pt idx="0">
                  <c:v>0:使わない</c:v>
                </c:pt>
                <c:pt idx="1">
                  <c:v>1:1-30分</c:v>
                </c:pt>
                <c:pt idx="2">
                  <c:v>2:30分-1時間</c:v>
                </c:pt>
                <c:pt idx="3">
                  <c:v>3:1-2時間</c:v>
                </c:pt>
                <c:pt idx="4">
                  <c:v>4:2-3時間</c:v>
                </c:pt>
                <c:pt idx="5">
                  <c:v>5:3時間以上</c:v>
                </c:pt>
              </c:strCache>
            </c:strRef>
          </c:cat>
          <c:val>
            <c:numRef>
              <c:f>クロス表グラフ!$C$17:$H$17</c:f>
              <c:numCache>
                <c:formatCode>General</c:formatCode>
                <c:ptCount val="6"/>
                <c:pt idx="0">
                  <c:v>0</c:v>
                </c:pt>
                <c:pt idx="1">
                  <c:v>1</c:v>
                </c:pt>
                <c:pt idx="2">
                  <c:v>2</c:v>
                </c:pt>
                <c:pt idx="3">
                  <c:v>7</c:v>
                </c:pt>
                <c:pt idx="4">
                  <c:v>7</c:v>
                </c:pt>
                <c:pt idx="5">
                  <c:v>0</c:v>
                </c:pt>
              </c:numCache>
            </c:numRef>
          </c:val>
        </c:ser>
        <c:axId val="48413312"/>
        <c:axId val="48300416"/>
      </c:barChart>
      <c:catAx>
        <c:axId val="48413312"/>
        <c:scaling>
          <c:orientation val="minMax"/>
        </c:scaling>
        <c:axPos val="b"/>
        <c:tickLblPos val="nextTo"/>
        <c:crossAx val="48300416"/>
        <c:crosses val="autoZero"/>
        <c:auto val="1"/>
        <c:lblAlgn val="ctr"/>
        <c:lblOffset val="100"/>
      </c:catAx>
      <c:valAx>
        <c:axId val="48300416"/>
        <c:scaling>
          <c:orientation val="minMax"/>
        </c:scaling>
        <c:axPos val="l"/>
        <c:majorGridlines/>
        <c:numFmt formatCode="General" sourceLinked="1"/>
        <c:tickLblPos val="nextTo"/>
        <c:crossAx val="48413312"/>
        <c:crosses val="autoZero"/>
        <c:crossBetween val="between"/>
      </c:valAx>
    </c:plotArea>
    <c:legend>
      <c:legendPos val="r"/>
      <c:layout/>
    </c:legend>
    <c:plotVisOnly val="1"/>
  </c:chart>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ja-JP"/>
  <c:chart>
    <c:plotArea>
      <c:layout/>
      <c:barChart>
        <c:barDir val="bar"/>
        <c:grouping val="percentStacked"/>
        <c:ser>
          <c:idx val="0"/>
          <c:order val="0"/>
          <c:tx>
            <c:strRef>
              <c:f>クロス表グラフ!$C$15</c:f>
              <c:strCache>
                <c:ptCount val="1"/>
                <c:pt idx="0">
                  <c:v>0:使わない</c:v>
                </c:pt>
              </c:strCache>
            </c:strRef>
          </c:tx>
          <c:cat>
            <c:strRef>
              <c:f>クロス表グラフ!$B$16:$B$17</c:f>
              <c:strCache>
                <c:ptCount val="2"/>
                <c:pt idx="0">
                  <c:v>1.男子</c:v>
                </c:pt>
                <c:pt idx="1">
                  <c:v>2.女子</c:v>
                </c:pt>
              </c:strCache>
            </c:strRef>
          </c:cat>
          <c:val>
            <c:numRef>
              <c:f>クロス表グラフ!$C$16:$C$17</c:f>
              <c:numCache>
                <c:formatCode>General</c:formatCode>
                <c:ptCount val="2"/>
                <c:pt idx="0">
                  <c:v>0</c:v>
                </c:pt>
                <c:pt idx="1">
                  <c:v>0</c:v>
                </c:pt>
              </c:numCache>
            </c:numRef>
          </c:val>
        </c:ser>
        <c:ser>
          <c:idx val="1"/>
          <c:order val="1"/>
          <c:tx>
            <c:strRef>
              <c:f>クロス表グラフ!$D$15</c:f>
              <c:strCache>
                <c:ptCount val="1"/>
                <c:pt idx="0">
                  <c:v>1:1-30分</c:v>
                </c:pt>
              </c:strCache>
            </c:strRef>
          </c:tx>
          <c:cat>
            <c:strRef>
              <c:f>クロス表グラフ!$B$16:$B$17</c:f>
              <c:strCache>
                <c:ptCount val="2"/>
                <c:pt idx="0">
                  <c:v>1.男子</c:v>
                </c:pt>
                <c:pt idx="1">
                  <c:v>2.女子</c:v>
                </c:pt>
              </c:strCache>
            </c:strRef>
          </c:cat>
          <c:val>
            <c:numRef>
              <c:f>クロス表グラフ!$D$16:$D$17</c:f>
              <c:numCache>
                <c:formatCode>General</c:formatCode>
                <c:ptCount val="2"/>
                <c:pt idx="0">
                  <c:v>3</c:v>
                </c:pt>
                <c:pt idx="1">
                  <c:v>1</c:v>
                </c:pt>
              </c:numCache>
            </c:numRef>
          </c:val>
        </c:ser>
        <c:ser>
          <c:idx val="2"/>
          <c:order val="2"/>
          <c:tx>
            <c:strRef>
              <c:f>クロス表グラフ!$E$15</c:f>
              <c:strCache>
                <c:ptCount val="1"/>
                <c:pt idx="0">
                  <c:v>2:30分-1時間</c:v>
                </c:pt>
              </c:strCache>
            </c:strRef>
          </c:tx>
          <c:cat>
            <c:strRef>
              <c:f>クロス表グラフ!$B$16:$B$17</c:f>
              <c:strCache>
                <c:ptCount val="2"/>
                <c:pt idx="0">
                  <c:v>1.男子</c:v>
                </c:pt>
                <c:pt idx="1">
                  <c:v>2.女子</c:v>
                </c:pt>
              </c:strCache>
            </c:strRef>
          </c:cat>
          <c:val>
            <c:numRef>
              <c:f>クロス表グラフ!$E$16:$E$17</c:f>
              <c:numCache>
                <c:formatCode>General</c:formatCode>
                <c:ptCount val="2"/>
                <c:pt idx="0">
                  <c:v>3</c:v>
                </c:pt>
                <c:pt idx="1">
                  <c:v>2</c:v>
                </c:pt>
              </c:numCache>
            </c:numRef>
          </c:val>
        </c:ser>
        <c:ser>
          <c:idx val="3"/>
          <c:order val="3"/>
          <c:tx>
            <c:strRef>
              <c:f>クロス表グラフ!$F$15</c:f>
              <c:strCache>
                <c:ptCount val="1"/>
                <c:pt idx="0">
                  <c:v>3:1-2時間</c:v>
                </c:pt>
              </c:strCache>
            </c:strRef>
          </c:tx>
          <c:cat>
            <c:strRef>
              <c:f>クロス表グラフ!$B$16:$B$17</c:f>
              <c:strCache>
                <c:ptCount val="2"/>
                <c:pt idx="0">
                  <c:v>1.男子</c:v>
                </c:pt>
                <c:pt idx="1">
                  <c:v>2.女子</c:v>
                </c:pt>
              </c:strCache>
            </c:strRef>
          </c:cat>
          <c:val>
            <c:numRef>
              <c:f>クロス表グラフ!$F$16:$F$17</c:f>
              <c:numCache>
                <c:formatCode>General</c:formatCode>
                <c:ptCount val="2"/>
                <c:pt idx="0">
                  <c:v>12</c:v>
                </c:pt>
                <c:pt idx="1">
                  <c:v>7</c:v>
                </c:pt>
              </c:numCache>
            </c:numRef>
          </c:val>
        </c:ser>
        <c:ser>
          <c:idx val="4"/>
          <c:order val="4"/>
          <c:tx>
            <c:strRef>
              <c:f>クロス表グラフ!$G$15</c:f>
              <c:strCache>
                <c:ptCount val="1"/>
                <c:pt idx="0">
                  <c:v>4:2-3時間</c:v>
                </c:pt>
              </c:strCache>
            </c:strRef>
          </c:tx>
          <c:cat>
            <c:strRef>
              <c:f>クロス表グラフ!$B$16:$B$17</c:f>
              <c:strCache>
                <c:ptCount val="2"/>
                <c:pt idx="0">
                  <c:v>1.男子</c:v>
                </c:pt>
                <c:pt idx="1">
                  <c:v>2.女子</c:v>
                </c:pt>
              </c:strCache>
            </c:strRef>
          </c:cat>
          <c:val>
            <c:numRef>
              <c:f>クロス表グラフ!$G$16:$G$17</c:f>
              <c:numCache>
                <c:formatCode>General</c:formatCode>
                <c:ptCount val="2"/>
                <c:pt idx="0">
                  <c:v>5</c:v>
                </c:pt>
                <c:pt idx="1">
                  <c:v>7</c:v>
                </c:pt>
              </c:numCache>
            </c:numRef>
          </c:val>
        </c:ser>
        <c:ser>
          <c:idx val="5"/>
          <c:order val="5"/>
          <c:tx>
            <c:strRef>
              <c:f>クロス表グラフ!$H$15</c:f>
              <c:strCache>
                <c:ptCount val="1"/>
                <c:pt idx="0">
                  <c:v>5:3時間以上</c:v>
                </c:pt>
              </c:strCache>
            </c:strRef>
          </c:tx>
          <c:cat>
            <c:strRef>
              <c:f>クロス表グラフ!$B$16:$B$17</c:f>
              <c:strCache>
                <c:ptCount val="2"/>
                <c:pt idx="0">
                  <c:v>1.男子</c:v>
                </c:pt>
                <c:pt idx="1">
                  <c:v>2.女子</c:v>
                </c:pt>
              </c:strCache>
            </c:strRef>
          </c:cat>
          <c:val>
            <c:numRef>
              <c:f>クロス表グラフ!$H$16:$H$17</c:f>
              <c:numCache>
                <c:formatCode>General</c:formatCode>
                <c:ptCount val="2"/>
                <c:pt idx="0">
                  <c:v>0</c:v>
                </c:pt>
                <c:pt idx="1">
                  <c:v>0</c:v>
                </c:pt>
              </c:numCache>
            </c:numRef>
          </c:val>
        </c:ser>
        <c:overlap val="100"/>
        <c:axId val="48340352"/>
        <c:axId val="48350336"/>
      </c:barChart>
      <c:catAx>
        <c:axId val="48340352"/>
        <c:scaling>
          <c:orientation val="minMax"/>
        </c:scaling>
        <c:axPos val="l"/>
        <c:tickLblPos val="nextTo"/>
        <c:crossAx val="48350336"/>
        <c:crosses val="autoZero"/>
        <c:auto val="1"/>
        <c:lblAlgn val="ctr"/>
        <c:lblOffset val="100"/>
      </c:catAx>
      <c:valAx>
        <c:axId val="48350336"/>
        <c:scaling>
          <c:orientation val="minMax"/>
        </c:scaling>
        <c:axPos val="b"/>
        <c:majorGridlines/>
        <c:numFmt formatCode="0%" sourceLinked="1"/>
        <c:tickLblPos val="nextTo"/>
        <c:crossAx val="48340352"/>
        <c:crosses val="autoZero"/>
        <c:crossBetween val="between"/>
      </c:valAx>
    </c:plotArea>
    <c:legend>
      <c:legendPos val="r"/>
      <c:layout/>
    </c:legend>
    <c:plotVisOnly val="1"/>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5.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681037</xdr:colOff>
      <xdr:row>0</xdr:row>
      <xdr:rowOff>154783</xdr:rowOff>
    </xdr:from>
    <xdr:to>
      <xdr:col>4</xdr:col>
      <xdr:colOff>583405</xdr:colOff>
      <xdr:row>13</xdr:row>
      <xdr:rowOff>126206</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21434</xdr:colOff>
      <xdr:row>0</xdr:row>
      <xdr:rowOff>152400</xdr:rowOff>
    </xdr:from>
    <xdr:to>
      <xdr:col>8</xdr:col>
      <xdr:colOff>571501</xdr:colOff>
      <xdr:row>13</xdr:row>
      <xdr:rowOff>142875</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26193</xdr:colOff>
      <xdr:row>0</xdr:row>
      <xdr:rowOff>157162</xdr:rowOff>
    </xdr:from>
    <xdr:to>
      <xdr:col>13</xdr:col>
      <xdr:colOff>107156</xdr:colOff>
      <xdr:row>13</xdr:row>
      <xdr:rowOff>154781</xdr:rowOff>
    </xdr:to>
    <xdr:graphicFrame macro="">
      <xdr:nvGraphicFramePr>
        <xdr:cNvPr id="5"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681037</xdr:colOff>
      <xdr:row>0</xdr:row>
      <xdr:rowOff>154783</xdr:rowOff>
    </xdr:from>
    <xdr:to>
      <xdr:col>4</xdr:col>
      <xdr:colOff>583405</xdr:colOff>
      <xdr:row>13</xdr:row>
      <xdr:rowOff>126206</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276225</xdr:colOff>
      <xdr:row>1</xdr:row>
      <xdr:rowOff>9525</xdr:rowOff>
    </xdr:from>
    <xdr:to>
      <xdr:col>9</xdr:col>
      <xdr:colOff>495300</xdr:colOff>
      <xdr:row>13</xdr:row>
      <xdr:rowOff>133350</xdr:rowOff>
    </xdr:to>
    <xdr:graphicFrame macro="">
      <xdr:nvGraphicFramePr>
        <xdr:cNvPr id="6"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314324</xdr:colOff>
      <xdr:row>1</xdr:row>
      <xdr:rowOff>47625</xdr:rowOff>
    </xdr:from>
    <xdr:to>
      <xdr:col>4</xdr:col>
      <xdr:colOff>342899</xdr:colOff>
      <xdr:row>13</xdr:row>
      <xdr:rowOff>180975</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190500</xdr:colOff>
      <xdr:row>0</xdr:row>
      <xdr:rowOff>123825</xdr:rowOff>
    </xdr:from>
    <xdr:to>
      <xdr:col>4</xdr:col>
      <xdr:colOff>257175</xdr:colOff>
      <xdr:row>13</xdr:row>
      <xdr:rowOff>123825</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361950</xdr:colOff>
      <xdr:row>0</xdr:row>
      <xdr:rowOff>133351</xdr:rowOff>
    </xdr:from>
    <xdr:to>
      <xdr:col>4</xdr:col>
      <xdr:colOff>371475</xdr:colOff>
      <xdr:row>11</xdr:row>
      <xdr:rowOff>171451</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581025</xdr:colOff>
      <xdr:row>0</xdr:row>
      <xdr:rowOff>152400</xdr:rowOff>
    </xdr:from>
    <xdr:to>
      <xdr:col>80</xdr:col>
      <xdr:colOff>85725</xdr:colOff>
      <xdr:row>11</xdr:row>
      <xdr:rowOff>133350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pageSetUpPr fitToPage="1"/>
  </sheetPr>
  <dimension ref="A1:M150"/>
  <sheetViews>
    <sheetView topLeftCell="A46" workbookViewId="0">
      <selection activeCell="D92" sqref="D92"/>
    </sheetView>
  </sheetViews>
  <sheetFormatPr defaultRowHeight="15"/>
  <cols>
    <col min="1" max="1" width="4.375" style="1" customWidth="1"/>
    <col min="2" max="2" width="6.625" style="1" customWidth="1"/>
    <col min="3" max="3" width="7.625" style="1" customWidth="1"/>
    <col min="4" max="4" width="70" style="4" customWidth="1"/>
    <col min="5" max="6" width="4.625" style="4" customWidth="1"/>
    <col min="7" max="7" width="4.875" style="4" customWidth="1"/>
    <col min="8" max="8" width="16.75" style="2" customWidth="1"/>
    <col min="9" max="11" width="4.375" style="2" customWidth="1"/>
    <col min="12" max="12" width="4.375" style="3" customWidth="1"/>
    <col min="13" max="13" width="43.375" style="2" customWidth="1"/>
    <col min="14" max="14" width="20.5" style="1" customWidth="1"/>
    <col min="15" max="16384" width="9" style="1"/>
  </cols>
  <sheetData>
    <row r="1" spans="1:13">
      <c r="B1" s="6" t="s">
        <v>9</v>
      </c>
      <c r="D1" s="2"/>
      <c r="E1" s="19"/>
      <c r="F1" s="19"/>
      <c r="G1" s="2"/>
      <c r="L1" s="2"/>
    </row>
    <row r="2" spans="1:13" ht="51.75" customHeight="1">
      <c r="B2" s="100" t="s">
        <v>1</v>
      </c>
      <c r="C2" s="100"/>
      <c r="D2" s="100"/>
      <c r="E2" s="20"/>
      <c r="F2" s="20"/>
      <c r="G2" s="10"/>
      <c r="L2" s="2"/>
    </row>
    <row r="3" spans="1:13" ht="7.5" customHeight="1">
      <c r="D3" s="2"/>
      <c r="E3" s="19"/>
      <c r="F3" s="19"/>
      <c r="G3" s="2"/>
      <c r="L3" s="2"/>
    </row>
    <row r="4" spans="1:13">
      <c r="B4" s="12" t="s">
        <v>10</v>
      </c>
      <c r="C4" s="8"/>
      <c r="D4" s="9"/>
      <c r="E4" s="11"/>
      <c r="F4" s="11"/>
      <c r="G4" s="11"/>
      <c r="L4" s="2"/>
    </row>
    <row r="5" spans="1:13" ht="81.75" customHeight="1">
      <c r="B5" s="101" t="s">
        <v>221</v>
      </c>
      <c r="C5" s="102"/>
      <c r="D5" s="103"/>
      <c r="E5" s="13"/>
      <c r="F5" s="13"/>
      <c r="G5" s="13"/>
      <c r="L5" s="2"/>
    </row>
    <row r="6" spans="1:13" ht="7.5" customHeight="1">
      <c r="D6" s="2"/>
      <c r="E6" s="19"/>
      <c r="F6" s="19"/>
      <c r="G6" s="2"/>
      <c r="L6" s="2"/>
    </row>
    <row r="7" spans="1:13">
      <c r="A7" s="6" t="s">
        <v>50</v>
      </c>
      <c r="D7" s="2"/>
      <c r="E7" s="19" t="s">
        <v>240</v>
      </c>
      <c r="F7" s="19" t="s">
        <v>241</v>
      </c>
      <c r="G7" s="19" t="s">
        <v>239</v>
      </c>
      <c r="H7" s="2" t="s">
        <v>11</v>
      </c>
      <c r="L7" s="2"/>
    </row>
    <row r="8" spans="1:13">
      <c r="B8" s="1" t="s">
        <v>0</v>
      </c>
      <c r="C8" s="1" t="s">
        <v>12</v>
      </c>
      <c r="D8" s="2"/>
      <c r="E8" s="19"/>
      <c r="F8" s="19"/>
      <c r="G8" s="2" t="s">
        <v>3</v>
      </c>
      <c r="H8" s="16"/>
      <c r="L8" s="2"/>
    </row>
    <row r="9" spans="1:13">
      <c r="D9" s="2" t="s">
        <v>13</v>
      </c>
      <c r="E9" s="19"/>
      <c r="F9" s="19"/>
      <c r="G9" s="2"/>
      <c r="L9" s="2"/>
    </row>
    <row r="10" spans="1:13">
      <c r="D10" s="2"/>
      <c r="E10" s="19"/>
      <c r="F10" s="19"/>
      <c r="G10" s="2"/>
      <c r="L10" s="2"/>
    </row>
    <row r="11" spans="1:13">
      <c r="A11" s="6" t="s">
        <v>51</v>
      </c>
      <c r="D11" s="2"/>
      <c r="E11" s="19"/>
      <c r="F11" s="19"/>
      <c r="G11" s="2"/>
      <c r="L11" s="2"/>
    </row>
    <row r="12" spans="1:13" ht="29.25" customHeight="1">
      <c r="B12" s="1" t="s">
        <v>14</v>
      </c>
      <c r="C12" s="104" t="s">
        <v>6</v>
      </c>
      <c r="D12" s="104"/>
      <c r="E12" s="19"/>
      <c r="F12" s="19"/>
      <c r="G12" s="2"/>
      <c r="L12" s="2"/>
    </row>
    <row r="13" spans="1:13" ht="28.5">
      <c r="D13" s="2" t="s">
        <v>2</v>
      </c>
      <c r="E13" s="19">
        <v>60</v>
      </c>
      <c r="F13" s="19">
        <v>20</v>
      </c>
      <c r="G13" s="2" t="s">
        <v>4</v>
      </c>
      <c r="H13" s="17"/>
      <c r="I13" s="2" t="s">
        <v>15</v>
      </c>
      <c r="J13" s="29" t="s">
        <v>231</v>
      </c>
      <c r="K13" s="28">
        <v>0.2</v>
      </c>
      <c r="L13" s="2"/>
      <c r="M13" s="29" t="s">
        <v>232</v>
      </c>
    </row>
    <row r="14" spans="1:13" ht="33.75" customHeight="1">
      <c r="D14" s="2" t="s">
        <v>180</v>
      </c>
      <c r="E14" s="19">
        <v>70</v>
      </c>
      <c r="F14" s="19">
        <v>30</v>
      </c>
      <c r="G14" s="2" t="s">
        <v>5</v>
      </c>
      <c r="H14" s="17"/>
      <c r="I14" s="2" t="s">
        <v>15</v>
      </c>
      <c r="L14" s="2"/>
    </row>
    <row r="15" spans="1:13">
      <c r="D15" s="2"/>
      <c r="E15" s="19"/>
      <c r="F15" s="19"/>
      <c r="G15" s="2"/>
      <c r="L15" s="2"/>
    </row>
    <row r="16" spans="1:13" ht="29.25" customHeight="1">
      <c r="B16" s="1" t="s">
        <v>7</v>
      </c>
      <c r="C16" s="104" t="s">
        <v>31</v>
      </c>
      <c r="D16" s="104"/>
      <c r="E16" s="19">
        <f>SUM(E17:E33)</f>
        <v>192</v>
      </c>
      <c r="F16" s="19"/>
      <c r="G16" s="2"/>
      <c r="L16" s="2"/>
    </row>
    <row r="17" spans="2:12">
      <c r="C17" s="26">
        <v>0.47</v>
      </c>
      <c r="D17" s="11" t="s">
        <v>103</v>
      </c>
      <c r="E17" s="11">
        <v>10</v>
      </c>
      <c r="F17" s="11">
        <v>3</v>
      </c>
      <c r="G17" s="2" t="s">
        <v>8</v>
      </c>
      <c r="H17" s="17"/>
      <c r="I17" s="2" t="s">
        <v>15</v>
      </c>
      <c r="L17" s="2"/>
    </row>
    <row r="18" spans="2:12" ht="30">
      <c r="C18" s="35">
        <v>0.38</v>
      </c>
      <c r="D18" s="36" t="s">
        <v>104</v>
      </c>
      <c r="E18" s="36">
        <v>15</v>
      </c>
      <c r="F18" s="36">
        <v>5</v>
      </c>
      <c r="G18" s="37" t="s">
        <v>16</v>
      </c>
      <c r="H18" s="17"/>
      <c r="I18" s="2" t="s">
        <v>15</v>
      </c>
      <c r="K18" s="29" t="s">
        <v>234</v>
      </c>
      <c r="L18" s="29" t="s">
        <v>235</v>
      </c>
    </row>
    <row r="19" spans="2:12">
      <c r="D19" s="11" t="s">
        <v>105</v>
      </c>
      <c r="E19" s="11">
        <v>4</v>
      </c>
      <c r="F19" s="11">
        <v>2</v>
      </c>
      <c r="G19" s="2" t="s">
        <v>17</v>
      </c>
      <c r="H19" s="17"/>
      <c r="I19" s="2" t="s">
        <v>15</v>
      </c>
      <c r="L19" s="2"/>
    </row>
    <row r="20" spans="2:12">
      <c r="C20" s="27">
        <v>0.51600000000000001</v>
      </c>
      <c r="D20" s="11" t="s">
        <v>106</v>
      </c>
      <c r="E20" s="11">
        <v>5</v>
      </c>
      <c r="F20" s="11">
        <v>2</v>
      </c>
      <c r="G20" s="2" t="s">
        <v>18</v>
      </c>
      <c r="H20" s="17"/>
      <c r="I20" s="2" t="s">
        <v>15</v>
      </c>
      <c r="L20" s="2"/>
    </row>
    <row r="21" spans="2:12">
      <c r="C21" s="26">
        <v>0.66</v>
      </c>
      <c r="D21" s="11" t="s">
        <v>107</v>
      </c>
      <c r="E21" s="11">
        <v>30</v>
      </c>
      <c r="F21" s="11">
        <v>10</v>
      </c>
      <c r="G21" s="2" t="s">
        <v>19</v>
      </c>
      <c r="H21" s="31">
        <v>55</v>
      </c>
      <c r="I21" s="2" t="s">
        <v>15</v>
      </c>
      <c r="L21" s="2"/>
    </row>
    <row r="22" spans="2:12">
      <c r="C22" s="26">
        <v>0.83</v>
      </c>
      <c r="D22" s="11" t="s">
        <v>108</v>
      </c>
      <c r="E22" s="11">
        <v>20</v>
      </c>
      <c r="F22" s="11">
        <v>10</v>
      </c>
      <c r="G22" s="2" t="s">
        <v>20</v>
      </c>
      <c r="H22" s="17"/>
      <c r="I22" s="2" t="s">
        <v>15</v>
      </c>
      <c r="L22" s="2"/>
    </row>
    <row r="23" spans="2:12">
      <c r="C23" s="26">
        <v>0.33</v>
      </c>
      <c r="D23" s="11" t="s">
        <v>109</v>
      </c>
      <c r="E23" s="11">
        <v>20</v>
      </c>
      <c r="F23" s="11">
        <v>10</v>
      </c>
      <c r="G23" s="2" t="s">
        <v>21</v>
      </c>
      <c r="H23" s="31">
        <v>40</v>
      </c>
      <c r="I23" s="2" t="s">
        <v>15</v>
      </c>
      <c r="L23" s="2"/>
    </row>
    <row r="24" spans="2:12">
      <c r="D24" s="14" t="s">
        <v>110</v>
      </c>
      <c r="E24" s="14">
        <v>5</v>
      </c>
      <c r="F24" s="14">
        <v>10</v>
      </c>
      <c r="G24" s="2" t="s">
        <v>22</v>
      </c>
      <c r="H24" s="17"/>
      <c r="I24" s="2" t="s">
        <v>15</v>
      </c>
      <c r="L24" s="2"/>
    </row>
    <row r="25" spans="2:12">
      <c r="B25" s="26">
        <v>0.44</v>
      </c>
      <c r="D25" s="36" t="s">
        <v>111</v>
      </c>
      <c r="E25" s="11">
        <v>5</v>
      </c>
      <c r="F25" s="11">
        <v>2</v>
      </c>
      <c r="G25" s="2" t="s">
        <v>23</v>
      </c>
      <c r="H25" s="17"/>
      <c r="I25" s="2" t="s">
        <v>15</v>
      </c>
      <c r="L25" s="2"/>
    </row>
    <row r="26" spans="2:12">
      <c r="D26" s="11" t="s">
        <v>54</v>
      </c>
      <c r="E26" s="11">
        <v>5</v>
      </c>
      <c r="F26" s="11">
        <v>1</v>
      </c>
      <c r="G26" s="2" t="s">
        <v>24</v>
      </c>
      <c r="H26" s="17"/>
      <c r="I26" s="2" t="s">
        <v>15</v>
      </c>
      <c r="L26" s="2"/>
    </row>
    <row r="27" spans="2:12">
      <c r="D27" s="36" t="s">
        <v>112</v>
      </c>
      <c r="E27" s="11">
        <v>4</v>
      </c>
      <c r="F27" s="11">
        <v>1</v>
      </c>
      <c r="G27" s="2" t="s">
        <v>25</v>
      </c>
      <c r="H27" s="17"/>
      <c r="I27" s="2" t="s">
        <v>15</v>
      </c>
      <c r="L27" s="2"/>
    </row>
    <row r="28" spans="2:12">
      <c r="B28" s="26">
        <v>0.6</v>
      </c>
      <c r="D28" s="11" t="s">
        <v>113</v>
      </c>
      <c r="E28" s="11">
        <v>15</v>
      </c>
      <c r="F28" s="11">
        <v>5</v>
      </c>
      <c r="G28" s="2" t="s">
        <v>26</v>
      </c>
      <c r="H28" s="17"/>
      <c r="I28" s="2" t="s">
        <v>15</v>
      </c>
      <c r="L28" s="2"/>
    </row>
    <row r="29" spans="2:12">
      <c r="D29" s="11" t="s">
        <v>114</v>
      </c>
      <c r="E29" s="11">
        <v>4</v>
      </c>
      <c r="F29" s="11">
        <v>2</v>
      </c>
      <c r="G29" s="2" t="s">
        <v>27</v>
      </c>
      <c r="H29" s="17"/>
      <c r="I29" s="2" t="s">
        <v>15</v>
      </c>
      <c r="L29" s="2"/>
    </row>
    <row r="30" spans="2:12">
      <c r="B30" s="26">
        <v>0.42</v>
      </c>
      <c r="C30" s="27">
        <v>0.161</v>
      </c>
      <c r="D30" s="36" t="s">
        <v>115</v>
      </c>
      <c r="E30" s="11">
        <v>15</v>
      </c>
      <c r="F30" s="11">
        <v>10</v>
      </c>
      <c r="G30" s="2" t="s">
        <v>28</v>
      </c>
      <c r="H30" s="31">
        <v>10</v>
      </c>
      <c r="I30" s="2" t="s">
        <v>15</v>
      </c>
      <c r="L30" s="2"/>
    </row>
    <row r="31" spans="2:12">
      <c r="B31" s="30" t="s">
        <v>236</v>
      </c>
      <c r="C31" s="26">
        <v>0.25</v>
      </c>
      <c r="D31" s="11" t="s">
        <v>116</v>
      </c>
      <c r="E31" s="11">
        <v>20</v>
      </c>
      <c r="F31" s="11">
        <v>10</v>
      </c>
      <c r="G31" s="2" t="s">
        <v>55</v>
      </c>
      <c r="H31" s="31">
        <v>15</v>
      </c>
      <c r="I31" s="2" t="s">
        <v>15</v>
      </c>
      <c r="L31" s="2"/>
    </row>
    <row r="32" spans="2:12">
      <c r="C32" s="26">
        <v>0.23</v>
      </c>
      <c r="D32" s="11" t="s">
        <v>117</v>
      </c>
      <c r="E32" s="11">
        <v>10</v>
      </c>
      <c r="F32" s="11">
        <v>10</v>
      </c>
      <c r="G32" s="2" t="s">
        <v>56</v>
      </c>
      <c r="H32" s="17"/>
      <c r="I32" s="2" t="s">
        <v>15</v>
      </c>
      <c r="L32" s="2"/>
    </row>
    <row r="33" spans="2:12">
      <c r="D33" s="11" t="s">
        <v>118</v>
      </c>
      <c r="E33" s="11">
        <v>5</v>
      </c>
      <c r="F33" s="11">
        <v>10</v>
      </c>
      <c r="G33" s="2" t="s">
        <v>119</v>
      </c>
      <c r="H33" s="17"/>
      <c r="I33" s="2" t="s">
        <v>15</v>
      </c>
      <c r="L33" s="2"/>
    </row>
    <row r="34" spans="2:12">
      <c r="D34" s="2"/>
      <c r="E34" s="19"/>
      <c r="F34" s="19"/>
      <c r="G34" s="2"/>
      <c r="L34" s="2"/>
    </row>
    <row r="35" spans="2:12" ht="29.25" customHeight="1">
      <c r="B35" s="1" t="s">
        <v>29</v>
      </c>
      <c r="C35" s="99" t="s">
        <v>32</v>
      </c>
      <c r="D35" s="99"/>
      <c r="E35" s="19"/>
      <c r="F35" s="19"/>
      <c r="G35" s="2"/>
      <c r="L35" s="2"/>
    </row>
    <row r="36" spans="2:12">
      <c r="C36" s="38"/>
      <c r="D36" s="37" t="s">
        <v>2</v>
      </c>
      <c r="E36" s="19">
        <v>120</v>
      </c>
      <c r="F36" s="19">
        <v>40</v>
      </c>
      <c r="G36" s="2" t="s">
        <v>34</v>
      </c>
      <c r="H36" s="17"/>
      <c r="I36" s="2" t="s">
        <v>15</v>
      </c>
      <c r="L36" s="2"/>
    </row>
    <row r="37" spans="2:12" ht="28.5">
      <c r="C37" s="38"/>
      <c r="D37" s="37" t="s">
        <v>180</v>
      </c>
      <c r="E37" s="19">
        <v>120</v>
      </c>
      <c r="F37" s="19">
        <v>50</v>
      </c>
      <c r="G37" s="2" t="s">
        <v>35</v>
      </c>
      <c r="H37" s="17"/>
      <c r="I37" s="2" t="s">
        <v>15</v>
      </c>
      <c r="L37" s="2"/>
    </row>
    <row r="38" spans="2:12">
      <c r="C38" s="38"/>
      <c r="D38" s="37"/>
      <c r="E38" s="19"/>
      <c r="F38" s="19"/>
      <c r="G38" s="2"/>
      <c r="L38" s="2"/>
    </row>
    <row r="39" spans="2:12" ht="29.25" customHeight="1">
      <c r="B39" s="1" t="s">
        <v>30</v>
      </c>
      <c r="C39" s="99" t="s">
        <v>33</v>
      </c>
      <c r="D39" s="99"/>
      <c r="E39" s="19"/>
      <c r="F39" s="19"/>
      <c r="G39" s="2"/>
      <c r="L39" s="2"/>
    </row>
    <row r="40" spans="2:12">
      <c r="C40" s="38"/>
      <c r="D40" s="36" t="s">
        <v>103</v>
      </c>
      <c r="E40" s="11">
        <f>E17*2</f>
        <v>20</v>
      </c>
      <c r="F40" s="11">
        <f t="shared" ref="F40:F56" si="0">F17*2</f>
        <v>6</v>
      </c>
      <c r="G40" s="2" t="s">
        <v>36</v>
      </c>
      <c r="H40" s="17"/>
      <c r="I40" s="2" t="s">
        <v>15</v>
      </c>
      <c r="L40" s="2"/>
    </row>
    <row r="41" spans="2:12">
      <c r="C41" s="38"/>
      <c r="D41" s="36" t="s">
        <v>104</v>
      </c>
      <c r="E41" s="11">
        <f t="shared" ref="E41" si="1">E18*2</f>
        <v>30</v>
      </c>
      <c r="F41" s="11">
        <f t="shared" si="0"/>
        <v>10</v>
      </c>
      <c r="G41" s="2" t="s">
        <v>37</v>
      </c>
      <c r="H41" s="17"/>
      <c r="I41" s="2" t="s">
        <v>15</v>
      </c>
      <c r="L41" s="2"/>
    </row>
    <row r="42" spans="2:12">
      <c r="C42" s="38"/>
      <c r="D42" s="36" t="s">
        <v>105</v>
      </c>
      <c r="E42" s="11">
        <f t="shared" ref="E42" si="2">E19*2</f>
        <v>8</v>
      </c>
      <c r="F42" s="11">
        <f t="shared" si="0"/>
        <v>4</v>
      </c>
      <c r="G42" s="2" t="s">
        <v>38</v>
      </c>
      <c r="H42" s="17"/>
      <c r="I42" s="2" t="s">
        <v>15</v>
      </c>
      <c r="L42" s="2"/>
    </row>
    <row r="43" spans="2:12">
      <c r="C43" s="38"/>
      <c r="D43" s="36" t="s">
        <v>106</v>
      </c>
      <c r="E43" s="11">
        <f t="shared" ref="E43" si="3">E20*2</f>
        <v>10</v>
      </c>
      <c r="F43" s="11">
        <f t="shared" si="0"/>
        <v>4</v>
      </c>
      <c r="G43" s="2" t="s">
        <v>39</v>
      </c>
      <c r="H43" s="17"/>
      <c r="I43" s="2" t="s">
        <v>15</v>
      </c>
      <c r="L43" s="2"/>
    </row>
    <row r="44" spans="2:12">
      <c r="C44" s="38"/>
      <c r="D44" s="36" t="s">
        <v>107</v>
      </c>
      <c r="E44" s="11">
        <f t="shared" ref="E44" si="4">E21*2</f>
        <v>60</v>
      </c>
      <c r="F44" s="11">
        <f t="shared" si="0"/>
        <v>20</v>
      </c>
      <c r="G44" s="2" t="s">
        <v>40</v>
      </c>
      <c r="H44" s="17"/>
      <c r="I44" s="2" t="s">
        <v>15</v>
      </c>
      <c r="L44" s="2"/>
    </row>
    <row r="45" spans="2:12">
      <c r="C45" s="38"/>
      <c r="D45" s="36" t="s">
        <v>108</v>
      </c>
      <c r="E45" s="11">
        <f t="shared" ref="E45" si="5">E22*2</f>
        <v>40</v>
      </c>
      <c r="F45" s="11">
        <f t="shared" si="0"/>
        <v>20</v>
      </c>
      <c r="G45" s="2" t="s">
        <v>41</v>
      </c>
      <c r="H45" s="17"/>
      <c r="I45" s="2" t="s">
        <v>15</v>
      </c>
      <c r="L45" s="2"/>
    </row>
    <row r="46" spans="2:12">
      <c r="C46" s="38"/>
      <c r="D46" s="36" t="s">
        <v>109</v>
      </c>
      <c r="E46" s="11">
        <f t="shared" ref="E46" si="6">E23*2</f>
        <v>40</v>
      </c>
      <c r="F46" s="11">
        <f t="shared" si="0"/>
        <v>20</v>
      </c>
      <c r="G46" s="2" t="s">
        <v>42</v>
      </c>
      <c r="H46" s="17"/>
      <c r="I46" s="2" t="s">
        <v>15</v>
      </c>
      <c r="L46" s="2"/>
    </row>
    <row r="47" spans="2:12">
      <c r="C47" s="38"/>
      <c r="D47" s="39" t="s">
        <v>110</v>
      </c>
      <c r="E47" s="11">
        <f t="shared" ref="E47" si="7">E24*2</f>
        <v>10</v>
      </c>
      <c r="F47" s="11">
        <f t="shared" si="0"/>
        <v>20</v>
      </c>
      <c r="G47" s="2" t="s">
        <v>43</v>
      </c>
      <c r="H47" s="17"/>
      <c r="I47" s="2" t="s">
        <v>15</v>
      </c>
      <c r="L47" s="2"/>
    </row>
    <row r="48" spans="2:12">
      <c r="C48" s="38"/>
      <c r="D48" s="36" t="s">
        <v>111</v>
      </c>
      <c r="E48" s="11">
        <f t="shared" ref="E48" si="8">E25*2</f>
        <v>10</v>
      </c>
      <c r="F48" s="11">
        <f t="shared" si="0"/>
        <v>4</v>
      </c>
      <c r="G48" s="2" t="s">
        <v>44</v>
      </c>
      <c r="H48" s="17"/>
      <c r="I48" s="2" t="s">
        <v>15</v>
      </c>
      <c r="L48" s="2"/>
    </row>
    <row r="49" spans="1:12">
      <c r="C49" s="38"/>
      <c r="D49" s="36" t="s">
        <v>54</v>
      </c>
      <c r="E49" s="11">
        <f t="shared" ref="E49" si="9">E26*2</f>
        <v>10</v>
      </c>
      <c r="F49" s="11">
        <f t="shared" si="0"/>
        <v>2</v>
      </c>
      <c r="G49" s="2" t="s">
        <v>45</v>
      </c>
      <c r="H49" s="17"/>
      <c r="I49" s="2" t="s">
        <v>15</v>
      </c>
      <c r="L49" s="2"/>
    </row>
    <row r="50" spans="1:12">
      <c r="C50" s="38"/>
      <c r="D50" s="36" t="s">
        <v>112</v>
      </c>
      <c r="E50" s="11">
        <f t="shared" ref="E50" si="10">E27*2</f>
        <v>8</v>
      </c>
      <c r="F50" s="11">
        <f t="shared" si="0"/>
        <v>2</v>
      </c>
      <c r="G50" s="2" t="s">
        <v>46</v>
      </c>
      <c r="H50" s="17"/>
      <c r="I50" s="2" t="s">
        <v>15</v>
      </c>
      <c r="L50" s="2"/>
    </row>
    <row r="51" spans="1:12">
      <c r="C51" s="38"/>
      <c r="D51" s="36" t="s">
        <v>113</v>
      </c>
      <c r="E51" s="11">
        <f t="shared" ref="E51" si="11">E28*2</f>
        <v>30</v>
      </c>
      <c r="F51" s="11">
        <f t="shared" si="0"/>
        <v>10</v>
      </c>
      <c r="G51" s="2" t="s">
        <v>47</v>
      </c>
      <c r="H51" s="17"/>
      <c r="I51" s="2" t="s">
        <v>15</v>
      </c>
      <c r="L51" s="2"/>
    </row>
    <row r="52" spans="1:12">
      <c r="C52" s="38"/>
      <c r="D52" s="36" t="s">
        <v>114</v>
      </c>
      <c r="E52" s="11">
        <f t="shared" ref="E52" si="12">E29*2</f>
        <v>8</v>
      </c>
      <c r="F52" s="11">
        <f t="shared" si="0"/>
        <v>4</v>
      </c>
      <c r="G52" s="2" t="s">
        <v>48</v>
      </c>
      <c r="H52" s="17"/>
      <c r="I52" s="2" t="s">
        <v>15</v>
      </c>
      <c r="L52" s="2"/>
    </row>
    <row r="53" spans="1:12">
      <c r="C53" s="38"/>
      <c r="D53" s="36" t="s">
        <v>115</v>
      </c>
      <c r="E53" s="11">
        <f t="shared" ref="E53" si="13">E30*2</f>
        <v>30</v>
      </c>
      <c r="F53" s="11">
        <f t="shared" si="0"/>
        <v>20</v>
      </c>
      <c r="G53" s="2" t="s">
        <v>49</v>
      </c>
      <c r="H53" s="17"/>
      <c r="I53" s="2" t="s">
        <v>15</v>
      </c>
      <c r="L53" s="2"/>
    </row>
    <row r="54" spans="1:12">
      <c r="C54" s="38"/>
      <c r="D54" s="36" t="s">
        <v>116</v>
      </c>
      <c r="E54" s="11">
        <f t="shared" ref="E54" si="14">E31*2</f>
        <v>40</v>
      </c>
      <c r="F54" s="11">
        <f t="shared" si="0"/>
        <v>20</v>
      </c>
      <c r="G54" s="2" t="s">
        <v>52</v>
      </c>
      <c r="H54" s="17"/>
      <c r="I54" s="2" t="s">
        <v>15</v>
      </c>
      <c r="L54" s="2"/>
    </row>
    <row r="55" spans="1:12">
      <c r="C55" s="38"/>
      <c r="D55" s="36" t="s">
        <v>117</v>
      </c>
      <c r="E55" s="11">
        <f t="shared" ref="E55" si="15">E32*2</f>
        <v>20</v>
      </c>
      <c r="F55" s="11">
        <f t="shared" si="0"/>
        <v>20</v>
      </c>
      <c r="G55" s="2" t="s">
        <v>53</v>
      </c>
      <c r="H55" s="17"/>
      <c r="I55" s="2" t="s">
        <v>15</v>
      </c>
      <c r="L55" s="2"/>
    </row>
    <row r="56" spans="1:12">
      <c r="C56" s="38"/>
      <c r="D56" s="36" t="s">
        <v>118</v>
      </c>
      <c r="E56" s="11">
        <f t="shared" ref="E56" si="16">E33*2</f>
        <v>10</v>
      </c>
      <c r="F56" s="11">
        <f t="shared" si="0"/>
        <v>20</v>
      </c>
      <c r="G56" s="2" t="s">
        <v>102</v>
      </c>
      <c r="H56" s="17"/>
      <c r="I56" s="2" t="s">
        <v>15</v>
      </c>
      <c r="L56" s="2"/>
    </row>
    <row r="57" spans="1:12">
      <c r="C57" s="38"/>
      <c r="D57" s="37"/>
      <c r="E57" s="19"/>
      <c r="F57" s="19"/>
      <c r="G57" s="2"/>
      <c r="L57" s="2"/>
    </row>
    <row r="58" spans="1:12" ht="29.25" customHeight="1">
      <c r="B58" s="1" t="s">
        <v>57</v>
      </c>
      <c r="C58" s="104" t="s">
        <v>58</v>
      </c>
      <c r="D58" s="104"/>
      <c r="E58" s="19"/>
      <c r="F58" s="19"/>
      <c r="G58" s="2"/>
      <c r="L58" s="2"/>
    </row>
    <row r="59" spans="1:12">
      <c r="D59" s="29" t="s">
        <v>230</v>
      </c>
      <c r="E59" s="29">
        <v>30</v>
      </c>
      <c r="F59" s="29">
        <v>20</v>
      </c>
      <c r="G59" s="2" t="s">
        <v>60</v>
      </c>
      <c r="H59" s="17"/>
      <c r="I59" s="7" t="s">
        <v>59</v>
      </c>
      <c r="L59" s="2"/>
    </row>
    <row r="60" spans="1:12">
      <c r="D60" s="2"/>
      <c r="E60" s="19"/>
      <c r="F60" s="19"/>
      <c r="G60" s="2"/>
      <c r="L60" s="2"/>
    </row>
    <row r="61" spans="1:12" ht="29.25" customHeight="1">
      <c r="B61" s="1" t="s">
        <v>61</v>
      </c>
      <c r="C61" s="104" t="s">
        <v>63</v>
      </c>
      <c r="D61" s="104"/>
      <c r="E61" s="19">
        <v>40</v>
      </c>
      <c r="F61" s="19">
        <v>25</v>
      </c>
      <c r="G61" s="2"/>
      <c r="L61" s="2"/>
    </row>
    <row r="62" spans="1:12">
      <c r="D62" s="2"/>
      <c r="E62" s="19"/>
      <c r="F62" s="19"/>
      <c r="G62" s="2" t="s">
        <v>62</v>
      </c>
      <c r="H62" s="17"/>
      <c r="I62" s="7" t="s">
        <v>59</v>
      </c>
      <c r="L62" s="2"/>
    </row>
    <row r="63" spans="1:12">
      <c r="D63" s="2"/>
      <c r="E63" s="19"/>
      <c r="F63" s="19"/>
      <c r="G63" s="2"/>
      <c r="L63" s="2"/>
    </row>
    <row r="64" spans="1:12">
      <c r="A64" s="6" t="s">
        <v>99</v>
      </c>
      <c r="D64" s="2"/>
      <c r="E64" s="19"/>
      <c r="F64" s="19"/>
      <c r="G64" s="2"/>
      <c r="L64" s="2"/>
    </row>
    <row r="65" spans="2:12" ht="29.25" customHeight="1">
      <c r="B65" s="1" t="s">
        <v>64</v>
      </c>
      <c r="C65" s="104" t="s">
        <v>81</v>
      </c>
      <c r="D65" s="104"/>
      <c r="E65" s="19"/>
      <c r="F65" s="19"/>
      <c r="G65" s="2"/>
      <c r="L65" s="2"/>
    </row>
    <row r="66" spans="2:12" ht="15" customHeight="1">
      <c r="C66" s="15" t="s">
        <v>227</v>
      </c>
      <c r="D66" s="15"/>
      <c r="E66" s="15"/>
      <c r="F66" s="15"/>
      <c r="G66" s="2"/>
      <c r="L66" s="2"/>
    </row>
    <row r="67" spans="2:12">
      <c r="C67" s="26">
        <v>0.45</v>
      </c>
      <c r="D67" s="14" t="s">
        <v>65</v>
      </c>
      <c r="E67" s="14">
        <v>45</v>
      </c>
      <c r="F67" s="14"/>
      <c r="G67" s="2" t="s">
        <v>73</v>
      </c>
      <c r="H67" s="16"/>
      <c r="L67" s="2"/>
    </row>
    <row r="68" spans="2:12">
      <c r="C68" s="26">
        <v>0.59</v>
      </c>
      <c r="D68" s="14" t="s">
        <v>66</v>
      </c>
      <c r="E68" s="14">
        <v>59</v>
      </c>
      <c r="F68" s="14"/>
      <c r="G68" s="2" t="s">
        <v>74</v>
      </c>
      <c r="H68" s="16"/>
      <c r="L68" s="2"/>
    </row>
    <row r="69" spans="2:12">
      <c r="C69" s="26">
        <v>0.36</v>
      </c>
      <c r="D69" s="14" t="s">
        <v>67</v>
      </c>
      <c r="E69" s="14">
        <v>36</v>
      </c>
      <c r="F69" s="14"/>
      <c r="G69" s="2" t="s">
        <v>75</v>
      </c>
      <c r="H69" s="16"/>
      <c r="L69" s="2"/>
    </row>
    <row r="70" spans="2:12">
      <c r="C70" s="26">
        <v>0.23</v>
      </c>
      <c r="D70" s="11" t="s">
        <v>68</v>
      </c>
      <c r="E70" s="11">
        <v>23</v>
      </c>
      <c r="F70" s="11"/>
      <c r="G70" s="2" t="s">
        <v>76</v>
      </c>
      <c r="H70" s="16"/>
      <c r="L70" s="2"/>
    </row>
    <row r="71" spans="2:12">
      <c r="C71" s="26">
        <v>0.33</v>
      </c>
      <c r="D71" s="11" t="s">
        <v>69</v>
      </c>
      <c r="E71" s="11">
        <v>33</v>
      </c>
      <c r="F71" s="11"/>
      <c r="G71" s="2" t="s">
        <v>77</v>
      </c>
      <c r="H71" s="16"/>
      <c r="L71" s="2"/>
    </row>
    <row r="72" spans="2:12">
      <c r="C72" s="38"/>
      <c r="D72" s="36" t="s">
        <v>70</v>
      </c>
      <c r="E72" s="11">
        <v>20</v>
      </c>
      <c r="F72" s="11"/>
      <c r="G72" s="2" t="s">
        <v>78</v>
      </c>
      <c r="H72" s="16"/>
      <c r="L72" s="2"/>
    </row>
    <row r="73" spans="2:12">
      <c r="C73" s="38"/>
      <c r="D73" s="36" t="s">
        <v>71</v>
      </c>
      <c r="E73" s="11">
        <v>12</v>
      </c>
      <c r="F73" s="11"/>
      <c r="G73" s="2" t="s">
        <v>79</v>
      </c>
      <c r="H73" s="16"/>
      <c r="L73" s="2"/>
    </row>
    <row r="74" spans="2:12">
      <c r="D74" s="11" t="s">
        <v>72</v>
      </c>
      <c r="E74" s="11">
        <v>5</v>
      </c>
      <c r="F74" s="11"/>
      <c r="G74" s="2" t="s">
        <v>80</v>
      </c>
      <c r="H74" s="16"/>
      <c r="L74" s="2"/>
    </row>
    <row r="75" spans="2:12">
      <c r="D75" s="11" t="s">
        <v>100</v>
      </c>
      <c r="E75" s="11">
        <v>5</v>
      </c>
      <c r="F75" s="11"/>
      <c r="G75" s="2" t="s">
        <v>101</v>
      </c>
      <c r="H75" s="16"/>
      <c r="L75" s="2"/>
    </row>
    <row r="76" spans="2:12">
      <c r="D76" s="2"/>
      <c r="E76" s="19"/>
      <c r="F76" s="19"/>
      <c r="G76" s="2"/>
      <c r="L76" s="2"/>
    </row>
    <row r="77" spans="2:12" ht="29.25" customHeight="1">
      <c r="B77" s="1" t="s">
        <v>82</v>
      </c>
      <c r="C77" s="104" t="s">
        <v>83</v>
      </c>
      <c r="D77" s="104"/>
      <c r="E77" s="19"/>
      <c r="F77" s="19"/>
      <c r="G77" s="2"/>
      <c r="H77" s="29" t="s">
        <v>237</v>
      </c>
      <c r="L77" s="2"/>
    </row>
    <row r="78" spans="2:12" ht="15" customHeight="1">
      <c r="C78" s="15" t="s">
        <v>218</v>
      </c>
      <c r="D78" s="15"/>
      <c r="E78" s="15"/>
      <c r="F78" s="15"/>
      <c r="G78" s="18" t="s">
        <v>229</v>
      </c>
      <c r="H78" s="28">
        <v>0.55000000000000004</v>
      </c>
      <c r="L78" s="2"/>
    </row>
    <row r="79" spans="2:12">
      <c r="C79" s="26">
        <v>0.14000000000000001</v>
      </c>
      <c r="D79" s="14" t="s">
        <v>84</v>
      </c>
      <c r="E79" s="14">
        <v>14</v>
      </c>
      <c r="F79" s="14"/>
      <c r="G79" s="2" t="s">
        <v>91</v>
      </c>
      <c r="H79" s="16"/>
      <c r="L79" s="2"/>
    </row>
    <row r="80" spans="2:12">
      <c r="C80" s="27">
        <v>4.4999999999999998E-2</v>
      </c>
      <c r="D80" s="14" t="s">
        <v>86</v>
      </c>
      <c r="E80" s="14">
        <v>5</v>
      </c>
      <c r="F80" s="14"/>
      <c r="G80" s="2" t="s">
        <v>92</v>
      </c>
      <c r="H80" s="16"/>
      <c r="L80" s="2"/>
    </row>
    <row r="81" spans="2:12">
      <c r="D81" s="14" t="s">
        <v>85</v>
      </c>
      <c r="E81" s="14">
        <v>2</v>
      </c>
      <c r="F81" s="14"/>
      <c r="G81" s="2" t="s">
        <v>93</v>
      </c>
      <c r="H81" s="16"/>
      <c r="L81" s="2"/>
    </row>
    <row r="82" spans="2:12">
      <c r="D82" s="11" t="s">
        <v>87</v>
      </c>
      <c r="E82" s="11">
        <v>2</v>
      </c>
      <c r="F82" s="11"/>
      <c r="G82" s="2" t="s">
        <v>94</v>
      </c>
      <c r="H82" s="16"/>
      <c r="L82" s="2"/>
    </row>
    <row r="83" spans="2:12">
      <c r="D83" s="11" t="s">
        <v>88</v>
      </c>
      <c r="E83" s="11">
        <v>2</v>
      </c>
      <c r="F83" s="11"/>
      <c r="G83" s="2" t="s">
        <v>95</v>
      </c>
      <c r="H83" s="16"/>
      <c r="L83" s="2"/>
    </row>
    <row r="84" spans="2:12">
      <c r="D84" s="11" t="s">
        <v>124</v>
      </c>
      <c r="E84" s="11">
        <v>10</v>
      </c>
      <c r="F84" s="11"/>
      <c r="G84" s="2" t="s">
        <v>96</v>
      </c>
      <c r="H84" s="16"/>
      <c r="L84" s="2"/>
    </row>
    <row r="85" spans="2:12">
      <c r="D85" s="11" t="s">
        <v>89</v>
      </c>
      <c r="E85" s="11">
        <v>2</v>
      </c>
      <c r="F85" s="11"/>
      <c r="G85" s="2" t="s">
        <v>97</v>
      </c>
      <c r="H85" s="16"/>
      <c r="L85" s="2"/>
    </row>
    <row r="86" spans="2:12">
      <c r="D86" s="11" t="s">
        <v>90</v>
      </c>
      <c r="E86" s="11">
        <v>2</v>
      </c>
      <c r="F86" s="11"/>
      <c r="G86" s="2" t="s">
        <v>98</v>
      </c>
      <c r="H86" s="16"/>
      <c r="L86" s="2"/>
    </row>
    <row r="87" spans="2:12">
      <c r="D87" s="2"/>
      <c r="E87" s="19"/>
      <c r="F87" s="19"/>
      <c r="G87" s="2"/>
      <c r="L87" s="2"/>
    </row>
    <row r="88" spans="2:12" ht="29.25" customHeight="1">
      <c r="B88" s="1" t="s">
        <v>121</v>
      </c>
      <c r="C88" s="106" t="s">
        <v>123</v>
      </c>
      <c r="D88" s="104"/>
      <c r="E88" s="19"/>
      <c r="F88" s="19"/>
      <c r="G88" s="2"/>
      <c r="L88" s="2"/>
    </row>
    <row r="89" spans="2:12" ht="15" customHeight="1">
      <c r="C89" s="15" t="s">
        <v>220</v>
      </c>
      <c r="D89" s="15"/>
      <c r="E89" s="15"/>
      <c r="F89" s="15"/>
      <c r="G89" s="2"/>
      <c r="L89" s="2"/>
    </row>
    <row r="90" spans="2:12">
      <c r="C90" s="27">
        <v>4.2000000000000003E-2</v>
      </c>
      <c r="D90" s="14" t="s">
        <v>139</v>
      </c>
      <c r="E90" s="14">
        <v>4</v>
      </c>
      <c r="F90" s="14"/>
      <c r="G90" s="2" t="s">
        <v>125</v>
      </c>
      <c r="H90" s="16"/>
      <c r="L90" s="2"/>
    </row>
    <row r="91" spans="2:12">
      <c r="D91" s="14" t="s">
        <v>140</v>
      </c>
      <c r="E91" s="14">
        <v>6</v>
      </c>
      <c r="F91" s="14"/>
      <c r="G91" s="2" t="s">
        <v>126</v>
      </c>
      <c r="H91" s="16"/>
      <c r="L91" s="2"/>
    </row>
    <row r="92" spans="2:12">
      <c r="D92" s="40" t="s">
        <v>141</v>
      </c>
      <c r="E92" s="5">
        <v>2</v>
      </c>
      <c r="F92" s="5"/>
      <c r="G92" s="2" t="s">
        <v>127</v>
      </c>
      <c r="H92" s="16"/>
      <c r="L92" s="2"/>
    </row>
    <row r="93" spans="2:12">
      <c r="D93" s="1" t="s">
        <v>142</v>
      </c>
      <c r="E93" s="1">
        <v>2</v>
      </c>
      <c r="F93" s="1"/>
      <c r="G93" s="2" t="s">
        <v>128</v>
      </c>
      <c r="H93" s="16"/>
      <c r="L93" s="2"/>
    </row>
    <row r="94" spans="2:12">
      <c r="D94" s="11" t="s">
        <v>143</v>
      </c>
      <c r="E94" s="11">
        <v>6</v>
      </c>
      <c r="F94" s="11"/>
      <c r="G94" s="2" t="s">
        <v>129</v>
      </c>
      <c r="H94" s="16"/>
      <c r="L94" s="2"/>
    </row>
    <row r="95" spans="2:12">
      <c r="D95" s="14" t="s">
        <v>144</v>
      </c>
      <c r="E95" s="14">
        <v>8</v>
      </c>
      <c r="F95" s="14"/>
      <c r="G95" s="2" t="s">
        <v>130</v>
      </c>
      <c r="H95" s="16"/>
      <c r="L95" s="2"/>
    </row>
    <row r="96" spans="2:12">
      <c r="D96" s="14" t="s">
        <v>145</v>
      </c>
      <c r="E96" s="14">
        <v>3</v>
      </c>
      <c r="F96" s="14"/>
      <c r="G96" s="2" t="s">
        <v>131</v>
      </c>
      <c r="H96" s="16"/>
      <c r="L96" s="2"/>
    </row>
    <row r="97" spans="1:12">
      <c r="C97" s="27">
        <v>0.13</v>
      </c>
      <c r="D97" s="14" t="s">
        <v>146</v>
      </c>
      <c r="E97" s="14">
        <v>13</v>
      </c>
      <c r="F97" s="14"/>
      <c r="G97" s="2" t="s">
        <v>132</v>
      </c>
      <c r="H97" s="16"/>
      <c r="L97" s="2"/>
    </row>
    <row r="98" spans="1:12">
      <c r="D98" s="11" t="s">
        <v>147</v>
      </c>
      <c r="E98" s="11">
        <v>3</v>
      </c>
      <c r="F98" s="11"/>
      <c r="G98" s="2" t="s">
        <v>133</v>
      </c>
      <c r="H98" s="16"/>
      <c r="L98" s="2"/>
    </row>
    <row r="99" spans="1:12">
      <c r="D99" s="14" t="s">
        <v>148</v>
      </c>
      <c r="E99" s="14">
        <v>5</v>
      </c>
      <c r="F99" s="14"/>
      <c r="G99" s="2" t="s">
        <v>134</v>
      </c>
      <c r="H99" s="16"/>
      <c r="L99" s="2"/>
    </row>
    <row r="100" spans="1:12">
      <c r="C100" s="27">
        <v>3.6999999999999998E-2</v>
      </c>
      <c r="D100" s="5" t="s">
        <v>149</v>
      </c>
      <c r="E100" s="5">
        <v>2</v>
      </c>
      <c r="F100" s="5"/>
      <c r="G100" s="2" t="s">
        <v>135</v>
      </c>
      <c r="H100" s="16"/>
      <c r="L100" s="2"/>
    </row>
    <row r="101" spans="1:12">
      <c r="C101" s="26">
        <v>0.1</v>
      </c>
      <c r="D101" s="14" t="s">
        <v>150</v>
      </c>
      <c r="E101" s="14">
        <v>10</v>
      </c>
      <c r="F101" s="14"/>
      <c r="G101" s="2" t="s">
        <v>136</v>
      </c>
      <c r="H101" s="16"/>
      <c r="L101" s="2"/>
    </row>
    <row r="102" spans="1:12">
      <c r="D102" s="14" t="s">
        <v>151</v>
      </c>
      <c r="E102" s="14">
        <v>2</v>
      </c>
      <c r="F102" s="14"/>
      <c r="G102" s="2" t="s">
        <v>137</v>
      </c>
      <c r="H102" s="16"/>
      <c r="L102" s="2"/>
    </row>
    <row r="103" spans="1:12">
      <c r="D103" s="14" t="s">
        <v>152</v>
      </c>
      <c r="E103" s="14"/>
      <c r="F103" s="14"/>
      <c r="G103" s="2" t="s">
        <v>138</v>
      </c>
      <c r="H103" s="16"/>
      <c r="L103" s="2"/>
    </row>
    <row r="104" spans="1:12">
      <c r="D104" s="2"/>
      <c r="E104" s="19"/>
      <c r="F104" s="19"/>
      <c r="G104" s="2"/>
      <c r="L104" s="2"/>
    </row>
    <row r="105" spans="1:12">
      <c r="A105" s="6" t="s">
        <v>120</v>
      </c>
      <c r="D105" s="2"/>
      <c r="E105" s="19"/>
      <c r="F105" s="19"/>
      <c r="G105" s="2"/>
      <c r="L105" s="2"/>
    </row>
    <row r="106" spans="1:12" ht="29.25" customHeight="1">
      <c r="B106" s="1" t="s">
        <v>122</v>
      </c>
      <c r="C106" s="105" t="s">
        <v>154</v>
      </c>
      <c r="D106" s="104"/>
      <c r="E106" s="19"/>
      <c r="F106" s="19"/>
      <c r="G106" s="2"/>
      <c r="L106" s="2"/>
    </row>
    <row r="107" spans="1:12" ht="30" customHeight="1">
      <c r="C107" s="104" t="s">
        <v>219</v>
      </c>
      <c r="D107" s="104"/>
      <c r="E107" s="19"/>
      <c r="F107" s="19"/>
      <c r="G107" s="2"/>
      <c r="L107" s="2"/>
    </row>
    <row r="108" spans="1:12">
      <c r="D108" s="14"/>
      <c r="E108" s="14">
        <v>80</v>
      </c>
      <c r="F108" s="14"/>
      <c r="G108" s="2" t="s">
        <v>153</v>
      </c>
      <c r="H108" s="16"/>
      <c r="L108" s="2"/>
    </row>
    <row r="109" spans="1:12" ht="30" customHeight="1">
      <c r="C109" s="107" t="s">
        <v>178</v>
      </c>
      <c r="D109" s="108"/>
      <c r="E109" s="32"/>
      <c r="F109" s="32"/>
      <c r="G109" s="2"/>
      <c r="L109" s="2"/>
    </row>
    <row r="110" spans="1:12">
      <c r="D110" s="2"/>
      <c r="E110" s="19"/>
      <c r="F110" s="19"/>
      <c r="G110" s="2"/>
      <c r="L110" s="2"/>
    </row>
    <row r="111" spans="1:12">
      <c r="B111" s="1" t="s">
        <v>155</v>
      </c>
      <c r="C111" s="106" t="s">
        <v>222</v>
      </c>
      <c r="D111" s="104"/>
      <c r="E111" s="19"/>
      <c r="F111" s="19"/>
      <c r="G111" s="2"/>
      <c r="L111" s="2"/>
    </row>
    <row r="112" spans="1:12">
      <c r="C112" s="15" t="s">
        <v>220</v>
      </c>
      <c r="D112" s="15"/>
      <c r="E112" s="15"/>
      <c r="F112" s="15"/>
      <c r="G112" s="2"/>
      <c r="L112" s="2"/>
    </row>
    <row r="113" spans="1:12">
      <c r="B113" s="26">
        <v>0.05</v>
      </c>
      <c r="C113" s="26">
        <v>0.5</v>
      </c>
      <c r="D113" s="14" t="s">
        <v>223</v>
      </c>
      <c r="E113" s="14">
        <v>30</v>
      </c>
      <c r="F113" s="14"/>
      <c r="G113" s="2" t="s">
        <v>156</v>
      </c>
      <c r="H113" s="16"/>
      <c r="L113" s="2"/>
    </row>
    <row r="114" spans="1:12">
      <c r="B114" s="30" t="s">
        <v>238</v>
      </c>
      <c r="C114" s="26">
        <v>0.9</v>
      </c>
      <c r="D114" s="14" t="s">
        <v>224</v>
      </c>
      <c r="E114" s="14">
        <v>90</v>
      </c>
      <c r="F114" s="14"/>
      <c r="G114" s="2" t="s">
        <v>157</v>
      </c>
      <c r="H114" s="16"/>
      <c r="L114" s="2"/>
    </row>
    <row r="115" spans="1:12">
      <c r="D115" s="11" t="s">
        <v>225</v>
      </c>
      <c r="E115" s="11">
        <v>60</v>
      </c>
      <c r="F115" s="11"/>
      <c r="G115" s="2" t="s">
        <v>158</v>
      </c>
      <c r="H115" s="16"/>
      <c r="L115" s="2"/>
    </row>
    <row r="116" spans="1:12">
      <c r="C116" s="26">
        <v>0.6</v>
      </c>
      <c r="D116" s="11" t="s">
        <v>226</v>
      </c>
      <c r="E116" s="11">
        <v>20</v>
      </c>
      <c r="F116" s="11"/>
      <c r="G116" s="2" t="s">
        <v>159</v>
      </c>
      <c r="H116" s="16"/>
      <c r="L116" s="2"/>
    </row>
    <row r="117" spans="1:12">
      <c r="D117" s="2"/>
      <c r="E117" s="19"/>
      <c r="F117" s="19"/>
      <c r="G117" s="2"/>
      <c r="L117" s="2"/>
    </row>
    <row r="118" spans="1:12">
      <c r="B118" s="1" t="s">
        <v>177</v>
      </c>
      <c r="C118" s="106" t="s">
        <v>175</v>
      </c>
      <c r="D118" s="104"/>
      <c r="E118" s="19"/>
      <c r="F118" s="19"/>
      <c r="G118" s="2"/>
      <c r="L118" s="2"/>
    </row>
    <row r="119" spans="1:12">
      <c r="C119" s="15" t="s">
        <v>220</v>
      </c>
      <c r="D119" s="15"/>
      <c r="E119" s="15"/>
      <c r="F119" s="15"/>
      <c r="G119" s="2"/>
      <c r="L119" s="2"/>
    </row>
    <row r="120" spans="1:12">
      <c r="A120" s="1">
        <v>60</v>
      </c>
      <c r="B120" s="26">
        <v>0.82</v>
      </c>
      <c r="C120" s="26">
        <v>0.9</v>
      </c>
      <c r="D120" s="14" t="s">
        <v>160</v>
      </c>
      <c r="E120" s="14">
        <v>60</v>
      </c>
      <c r="F120" s="14"/>
      <c r="G120" s="2" t="s">
        <v>181</v>
      </c>
      <c r="H120" s="16"/>
      <c r="L120" s="2"/>
    </row>
    <row r="121" spans="1:12">
      <c r="B121" s="26">
        <v>0.8</v>
      </c>
      <c r="C121" s="26">
        <v>0.8</v>
      </c>
      <c r="D121" s="14" t="s">
        <v>161</v>
      </c>
      <c r="E121" s="14">
        <v>30</v>
      </c>
      <c r="F121" s="14"/>
      <c r="G121" s="2" t="s">
        <v>182</v>
      </c>
      <c r="H121" s="16"/>
      <c r="L121" s="2"/>
    </row>
    <row r="122" spans="1:12">
      <c r="A122" s="1">
        <v>25</v>
      </c>
      <c r="D122" s="11" t="s">
        <v>162</v>
      </c>
      <c r="E122" s="1">
        <v>25</v>
      </c>
      <c r="F122" s="11"/>
      <c r="G122" s="2" t="s">
        <v>183</v>
      </c>
      <c r="H122" s="16"/>
      <c r="L122" s="2"/>
    </row>
    <row r="123" spans="1:12">
      <c r="A123" s="1">
        <v>38</v>
      </c>
      <c r="D123" s="14" t="s">
        <v>163</v>
      </c>
      <c r="E123" s="1">
        <v>38</v>
      </c>
      <c r="F123" s="14"/>
      <c r="G123" s="2" t="s">
        <v>184</v>
      </c>
      <c r="H123" s="16"/>
      <c r="L123" s="2"/>
    </row>
    <row r="124" spans="1:12">
      <c r="A124" s="1">
        <v>30</v>
      </c>
      <c r="D124" s="11" t="s">
        <v>164</v>
      </c>
      <c r="E124" s="1">
        <v>30</v>
      </c>
      <c r="F124" s="11"/>
      <c r="G124" s="2" t="s">
        <v>185</v>
      </c>
      <c r="H124" s="16"/>
      <c r="L124" s="2"/>
    </row>
    <row r="125" spans="1:12">
      <c r="A125" s="1">
        <v>65</v>
      </c>
      <c r="D125" s="11" t="s">
        <v>165</v>
      </c>
      <c r="E125" s="1">
        <v>65</v>
      </c>
      <c r="F125" s="11"/>
      <c r="G125" s="2" t="s">
        <v>186</v>
      </c>
      <c r="H125" s="16"/>
      <c r="L125" s="2"/>
    </row>
    <row r="126" spans="1:12">
      <c r="A126" s="1">
        <v>20</v>
      </c>
      <c r="D126" s="11" t="s">
        <v>166</v>
      </c>
      <c r="E126" s="1">
        <v>20</v>
      </c>
      <c r="F126" s="11"/>
      <c r="G126" s="2" t="s">
        <v>187</v>
      </c>
      <c r="H126" s="16"/>
      <c r="L126" s="2"/>
    </row>
    <row r="127" spans="1:12">
      <c r="A127" s="1">
        <v>24</v>
      </c>
      <c r="D127" s="11" t="s">
        <v>167</v>
      </c>
      <c r="E127" s="1">
        <v>24</v>
      </c>
      <c r="F127" s="11"/>
      <c r="G127" s="2" t="s">
        <v>188</v>
      </c>
      <c r="H127" s="16"/>
      <c r="L127" s="2"/>
    </row>
    <row r="128" spans="1:12">
      <c r="D128" s="14" t="s">
        <v>168</v>
      </c>
      <c r="E128" s="1">
        <v>20</v>
      </c>
      <c r="F128" s="14"/>
      <c r="G128" s="2" t="s">
        <v>189</v>
      </c>
      <c r="H128" s="16"/>
      <c r="L128" s="2"/>
    </row>
    <row r="129" spans="1:12">
      <c r="A129" s="1">
        <v>26</v>
      </c>
      <c r="D129" s="14" t="s">
        <v>169</v>
      </c>
      <c r="E129" s="1">
        <v>26</v>
      </c>
      <c r="F129" s="14"/>
      <c r="G129" s="2" t="s">
        <v>190</v>
      </c>
      <c r="H129" s="16"/>
      <c r="L129" s="2"/>
    </row>
    <row r="130" spans="1:12">
      <c r="A130" s="1">
        <v>38</v>
      </c>
      <c r="D130" s="11" t="s">
        <v>170</v>
      </c>
      <c r="E130" s="1">
        <v>38</v>
      </c>
      <c r="F130" s="11"/>
      <c r="G130" s="2" t="s">
        <v>191</v>
      </c>
      <c r="H130" s="16"/>
      <c r="L130" s="2"/>
    </row>
    <row r="131" spans="1:12">
      <c r="A131" s="1">
        <v>21</v>
      </c>
      <c r="D131" s="11" t="s">
        <v>171</v>
      </c>
      <c r="E131" s="1">
        <v>21</v>
      </c>
      <c r="F131" s="11"/>
      <c r="G131" s="2" t="s">
        <v>192</v>
      </c>
      <c r="H131" s="16"/>
      <c r="L131" s="2"/>
    </row>
    <row r="132" spans="1:12">
      <c r="A132" s="1">
        <v>20</v>
      </c>
      <c r="D132" s="11" t="s">
        <v>172</v>
      </c>
      <c r="E132" s="1">
        <v>20</v>
      </c>
      <c r="F132" s="11"/>
      <c r="G132" s="2" t="s">
        <v>193</v>
      </c>
      <c r="H132" s="16"/>
      <c r="L132" s="2"/>
    </row>
    <row r="133" spans="1:12">
      <c r="A133" s="1">
        <v>47</v>
      </c>
      <c r="D133" s="11" t="s">
        <v>173</v>
      </c>
      <c r="E133" s="1">
        <v>47</v>
      </c>
      <c r="F133" s="11"/>
      <c r="G133" s="2" t="s">
        <v>194</v>
      </c>
      <c r="H133" s="16"/>
      <c r="L133" s="2"/>
    </row>
    <row r="134" spans="1:12">
      <c r="A134" s="1">
        <v>9</v>
      </c>
      <c r="D134" s="11" t="s">
        <v>174</v>
      </c>
      <c r="E134" s="1">
        <v>9</v>
      </c>
      <c r="F134" s="11"/>
      <c r="G134" s="1" t="s">
        <v>195</v>
      </c>
      <c r="H134" s="16"/>
      <c r="L134" s="2"/>
    </row>
    <row r="135" spans="1:12">
      <c r="D135" s="11"/>
      <c r="E135" s="11"/>
      <c r="F135" s="11"/>
      <c r="G135" s="1"/>
      <c r="L135" s="2"/>
    </row>
    <row r="136" spans="1:12" ht="28.5" customHeight="1">
      <c r="B136" s="1" t="s">
        <v>179</v>
      </c>
      <c r="C136" s="106" t="s">
        <v>176</v>
      </c>
      <c r="D136" s="104"/>
      <c r="E136" s="19"/>
      <c r="F136" s="19"/>
      <c r="G136" s="2"/>
      <c r="H136" s="29" t="s">
        <v>233</v>
      </c>
      <c r="L136" s="2"/>
    </row>
    <row r="137" spans="1:12">
      <c r="C137" s="15" t="s">
        <v>220</v>
      </c>
      <c r="D137" s="15"/>
      <c r="E137" s="15"/>
      <c r="F137" s="15"/>
      <c r="G137" s="2"/>
      <c r="L137" s="2"/>
    </row>
    <row r="138" spans="1:12">
      <c r="C138" s="30">
        <v>16</v>
      </c>
      <c r="D138" s="14" t="s">
        <v>196</v>
      </c>
      <c r="E138" s="14">
        <v>16</v>
      </c>
      <c r="F138" s="14"/>
      <c r="G138" s="2" t="s">
        <v>207</v>
      </c>
      <c r="H138" s="16"/>
      <c r="L138" s="2"/>
    </row>
    <row r="139" spans="1:12">
      <c r="C139" s="30">
        <v>6</v>
      </c>
      <c r="D139" s="14" t="s">
        <v>197</v>
      </c>
      <c r="E139" s="14">
        <v>6</v>
      </c>
      <c r="F139" s="14"/>
      <c r="G139" s="2" t="s">
        <v>208</v>
      </c>
      <c r="H139" s="16"/>
      <c r="L139" s="2"/>
    </row>
    <row r="140" spans="1:12">
      <c r="C140" s="30">
        <v>11</v>
      </c>
      <c r="D140" s="14" t="s">
        <v>198</v>
      </c>
      <c r="E140" s="14">
        <v>11</v>
      </c>
      <c r="F140" s="14"/>
      <c r="G140" s="2" t="s">
        <v>209</v>
      </c>
      <c r="H140" s="16"/>
      <c r="L140" s="2"/>
    </row>
    <row r="141" spans="1:12">
      <c r="C141" s="30">
        <v>10</v>
      </c>
      <c r="D141" s="14" t="s">
        <v>199</v>
      </c>
      <c r="E141" s="14">
        <v>10</v>
      </c>
      <c r="F141" s="14"/>
      <c r="G141" s="2" t="s">
        <v>210</v>
      </c>
      <c r="H141" s="16"/>
      <c r="L141" s="2"/>
    </row>
    <row r="142" spans="1:12">
      <c r="C142" s="30">
        <v>8</v>
      </c>
      <c r="D142" s="14" t="s">
        <v>200</v>
      </c>
      <c r="E142" s="14">
        <v>8</v>
      </c>
      <c r="F142" s="14"/>
      <c r="G142" s="2" t="s">
        <v>211</v>
      </c>
      <c r="H142" s="16"/>
      <c r="L142" s="2"/>
    </row>
    <row r="143" spans="1:12">
      <c r="C143" s="30">
        <v>13</v>
      </c>
      <c r="D143" s="14" t="s">
        <v>201</v>
      </c>
      <c r="E143" s="14">
        <v>13</v>
      </c>
      <c r="F143" s="14"/>
      <c r="G143" s="2" t="s">
        <v>212</v>
      </c>
      <c r="H143" s="16"/>
      <c r="L143" s="2"/>
    </row>
    <row r="144" spans="1:12">
      <c r="D144" s="14" t="s">
        <v>202</v>
      </c>
      <c r="E144" s="14">
        <v>5</v>
      </c>
      <c r="F144" s="14"/>
      <c r="G144" s="2" t="s">
        <v>213</v>
      </c>
      <c r="H144" s="16"/>
      <c r="L144" s="2"/>
    </row>
    <row r="145" spans="3:12">
      <c r="D145" s="14" t="s">
        <v>203</v>
      </c>
      <c r="E145" s="14">
        <v>4</v>
      </c>
      <c r="F145" s="14"/>
      <c r="G145" s="2" t="s">
        <v>214</v>
      </c>
      <c r="H145" s="16"/>
      <c r="L145" s="2"/>
    </row>
    <row r="146" spans="3:12">
      <c r="C146" s="30">
        <v>15</v>
      </c>
      <c r="D146" s="14" t="s">
        <v>204</v>
      </c>
      <c r="E146" s="14">
        <v>15</v>
      </c>
      <c r="F146" s="14"/>
      <c r="G146" s="2" t="s">
        <v>215</v>
      </c>
      <c r="H146" s="16"/>
      <c r="L146" s="2"/>
    </row>
    <row r="147" spans="3:12">
      <c r="C147" s="30">
        <v>5</v>
      </c>
      <c r="D147" s="14" t="s">
        <v>205</v>
      </c>
      <c r="E147" s="14">
        <v>5</v>
      </c>
      <c r="F147" s="14"/>
      <c r="G147" s="2" t="s">
        <v>216</v>
      </c>
      <c r="H147" s="16"/>
      <c r="L147" s="2"/>
    </row>
    <row r="148" spans="3:12">
      <c r="D148" s="14" t="s">
        <v>206</v>
      </c>
      <c r="E148" s="14">
        <v>7</v>
      </c>
      <c r="F148" s="14"/>
      <c r="G148" s="2" t="s">
        <v>217</v>
      </c>
      <c r="H148" s="16"/>
      <c r="L148" s="2"/>
    </row>
    <row r="149" spans="3:12">
      <c r="D149" s="14"/>
      <c r="E149" s="14"/>
      <c r="F149" s="14"/>
      <c r="G149" s="2"/>
      <c r="L149" s="2"/>
    </row>
    <row r="150" spans="3:12">
      <c r="D150" s="14"/>
      <c r="E150" s="14"/>
      <c r="F150" s="14"/>
      <c r="G150" s="2"/>
      <c r="L150" s="2"/>
    </row>
  </sheetData>
  <mergeCells count="17">
    <mergeCell ref="C107:D107"/>
    <mergeCell ref="C109:D109"/>
    <mergeCell ref="C118:D118"/>
    <mergeCell ref="C136:D136"/>
    <mergeCell ref="C111:D111"/>
    <mergeCell ref="C65:D65"/>
    <mergeCell ref="C58:D58"/>
    <mergeCell ref="C61:D61"/>
    <mergeCell ref="C77:D77"/>
    <mergeCell ref="C106:D106"/>
    <mergeCell ref="C88:D88"/>
    <mergeCell ref="C39:D39"/>
    <mergeCell ref="B2:D2"/>
    <mergeCell ref="B5:D5"/>
    <mergeCell ref="C12:D12"/>
    <mergeCell ref="C16:D16"/>
    <mergeCell ref="C35:D35"/>
  </mergeCells>
  <phoneticPr fontId="1"/>
  <dataValidations count="4">
    <dataValidation type="list" allowBlank="1" showInputMessage="1" showErrorMessage="1" sqref="H8">
      <formula1>"1. 男子,2. 女子"</formula1>
    </dataValidation>
    <dataValidation type="list" allowBlank="1" showInputMessage="1" showErrorMessage="1" sqref="H67:H75">
      <formula1>"1.はい,0.いいえ,2.よくわからない"</formula1>
    </dataValidation>
    <dataValidation type="list" allowBlank="1" showInputMessage="1" showErrorMessage="1" sqref="H79:H86 H90:H103 H138:H148 H120:H134 H113:H116">
      <formula1>"1.はい,0.いいえ"</formula1>
    </dataValidation>
    <dataValidation type="list" allowBlank="1" showInputMessage="1" showErrorMessage="1" sqref="H108">
      <formula1>"1.はい,2.過去に使用していたが、現在使用していない,0.使用したことがない"</formula1>
    </dataValidation>
  </dataValidations>
  <pageMargins left="0.25" right="0.25" top="0.75" bottom="0.75" header="0.3" footer="0.3"/>
  <pageSetup paperSize="9" scale="88" fitToHeight="0" orientation="portrait" verticalDpi="0" r:id="rId1"/>
</worksheet>
</file>

<file path=xl/worksheets/sheet10.xml><?xml version="1.0" encoding="utf-8"?>
<worksheet xmlns="http://schemas.openxmlformats.org/spreadsheetml/2006/main" xmlns:r="http://schemas.openxmlformats.org/officeDocument/2006/relationships">
  <sheetPr>
    <tabColor rgb="FFFFFF00"/>
  </sheetPr>
  <dimension ref="E17:F22"/>
  <sheetViews>
    <sheetView workbookViewId="0">
      <selection activeCell="J25" sqref="J25"/>
    </sheetView>
  </sheetViews>
  <sheetFormatPr defaultRowHeight="13.5"/>
  <cols>
    <col min="1" max="1" width="4" customWidth="1"/>
    <col min="2" max="2" width="11.125" customWidth="1"/>
    <col min="4" max="4" width="11.875" customWidth="1"/>
    <col min="5" max="5" width="10.625" customWidth="1"/>
    <col min="7" max="7" width="11.25" customWidth="1"/>
  </cols>
  <sheetData>
    <row r="17" spans="5:6" ht="15">
      <c r="E17" s="69" t="s">
        <v>309</v>
      </c>
      <c r="F17" s="23">
        <v>0</v>
      </c>
    </row>
    <row r="18" spans="5:6" ht="15">
      <c r="E18" s="69" t="s">
        <v>310</v>
      </c>
      <c r="F18" s="23">
        <v>4</v>
      </c>
    </row>
    <row r="19" spans="5:6" ht="15">
      <c r="E19" s="69" t="s">
        <v>311</v>
      </c>
      <c r="F19" s="23">
        <v>5</v>
      </c>
    </row>
    <row r="20" spans="5:6" ht="15">
      <c r="E20" s="69" t="s">
        <v>312</v>
      </c>
      <c r="F20" s="23">
        <v>19</v>
      </c>
    </row>
    <row r="21" spans="5:6" ht="15">
      <c r="E21" s="69" t="s">
        <v>313</v>
      </c>
      <c r="F21" s="23">
        <v>12</v>
      </c>
    </row>
    <row r="22" spans="5:6" ht="15.75" thickBot="1">
      <c r="E22" s="71" t="s">
        <v>314</v>
      </c>
      <c r="F22" s="62">
        <v>0</v>
      </c>
    </row>
  </sheetData>
  <phoneticPr fontId="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sheetPr>
    <tabColor rgb="FFFFFF00"/>
  </sheetPr>
  <dimension ref="B16:H23"/>
  <sheetViews>
    <sheetView workbookViewId="0">
      <selection activeCell="G23" sqref="G23"/>
    </sheetView>
  </sheetViews>
  <sheetFormatPr defaultRowHeight="15"/>
  <cols>
    <col min="2" max="2" width="7.25" style="22" customWidth="1"/>
    <col min="3" max="3" width="31.25" style="22" customWidth="1"/>
    <col min="4" max="8" width="7.25" style="22" customWidth="1"/>
  </cols>
  <sheetData>
    <row r="16" spans="2:4">
      <c r="B16" s="86" t="s">
        <v>370</v>
      </c>
      <c r="C16" s="86" t="s">
        <v>369</v>
      </c>
      <c r="D16" s="23" t="s">
        <v>303</v>
      </c>
    </row>
    <row r="17" spans="2:4">
      <c r="B17" s="25" t="s">
        <v>265</v>
      </c>
      <c r="C17" s="87" t="s">
        <v>65</v>
      </c>
      <c r="D17" s="88">
        <v>0.45</v>
      </c>
    </row>
    <row r="18" spans="2:4">
      <c r="B18" s="25" t="s">
        <v>266</v>
      </c>
      <c r="C18" s="87" t="s">
        <v>66</v>
      </c>
      <c r="D18" s="88">
        <v>0.57499999999999996</v>
      </c>
    </row>
    <row r="19" spans="2:4">
      <c r="B19" s="25" t="s">
        <v>267</v>
      </c>
      <c r="C19" s="87" t="s">
        <v>67</v>
      </c>
      <c r="D19" s="88">
        <v>0.35</v>
      </c>
    </row>
    <row r="20" spans="2:4">
      <c r="B20" s="25" t="s">
        <v>268</v>
      </c>
      <c r="C20" s="89" t="s">
        <v>68</v>
      </c>
      <c r="D20" s="88">
        <v>0.25</v>
      </c>
    </row>
    <row r="21" spans="2:4">
      <c r="B21" s="25" t="s">
        <v>269</v>
      </c>
      <c r="C21" s="89" t="s">
        <v>69</v>
      </c>
      <c r="D21" s="88">
        <v>0.35</v>
      </c>
    </row>
    <row r="22" spans="2:4" ht="12.75" customHeight="1">
      <c r="B22" s="25" t="s">
        <v>270</v>
      </c>
      <c r="C22" s="89" t="s">
        <v>367</v>
      </c>
      <c r="D22" s="88">
        <v>0.15</v>
      </c>
    </row>
    <row r="23" spans="2:4">
      <c r="B23" s="25" t="s">
        <v>271</v>
      </c>
      <c r="C23" s="89" t="s">
        <v>368</v>
      </c>
      <c r="D23" s="88">
        <v>0.05</v>
      </c>
    </row>
  </sheetData>
  <phoneticPr fontId="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sheetPr>
    <tabColor rgb="FFFFFF00"/>
  </sheetPr>
  <dimension ref="B16:C20"/>
  <sheetViews>
    <sheetView workbookViewId="0">
      <selection activeCell="I26" sqref="I26"/>
    </sheetView>
  </sheetViews>
  <sheetFormatPr defaultRowHeight="13.5"/>
  <cols>
    <col min="2" max="2" width="12.625" customWidth="1"/>
  </cols>
  <sheetData>
    <row r="16" spans="2:2">
      <c r="B16" t="s">
        <v>375</v>
      </c>
    </row>
    <row r="17" spans="2:3">
      <c r="B17" s="90" t="s">
        <v>371</v>
      </c>
      <c r="C17" s="91">
        <v>5.2999999999999999E-2</v>
      </c>
    </row>
    <row r="18" spans="2:3">
      <c r="B18" s="90" t="s">
        <v>372</v>
      </c>
      <c r="C18" s="91">
        <v>0.28199999999999997</v>
      </c>
    </row>
    <row r="19" spans="2:3">
      <c r="B19" s="90" t="s">
        <v>373</v>
      </c>
      <c r="C19" s="91">
        <v>0.45600000000000002</v>
      </c>
    </row>
    <row r="20" spans="2:3">
      <c r="B20" s="90" t="s">
        <v>374</v>
      </c>
      <c r="C20" s="91">
        <v>0.58099999999999996</v>
      </c>
    </row>
  </sheetData>
  <phoneticPr fontId="1"/>
  <pageMargins left="0.7" right="0.7" top="0.75" bottom="0.75" header="0.3" footer="0.3"/>
  <pageSetup paperSize="9" orientation="portrait" verticalDpi="0" r:id="rId1"/>
  <drawing r:id="rId2"/>
</worksheet>
</file>

<file path=xl/worksheets/sheet13.xml><?xml version="1.0" encoding="utf-8"?>
<worksheet xmlns="http://schemas.openxmlformats.org/spreadsheetml/2006/main" xmlns:r="http://schemas.openxmlformats.org/officeDocument/2006/relationships">
  <sheetPr>
    <tabColor rgb="FFFFFF00"/>
  </sheetPr>
  <dimension ref="A1:BZ62"/>
  <sheetViews>
    <sheetView workbookViewId="0">
      <pane xSplit="1" ySplit="3" topLeftCell="B40" activePane="bottomRight" state="frozen"/>
      <selection pane="topRight" activeCell="B1" sqref="B1"/>
      <selection pane="bottomLeft" activeCell="A4" sqref="A4"/>
      <selection pane="bottomRight" activeCell="CE63" sqref="CE63"/>
    </sheetView>
  </sheetViews>
  <sheetFormatPr defaultRowHeight="15"/>
  <cols>
    <col min="1" max="1" width="9.5" style="22" customWidth="1"/>
    <col min="2" max="2" width="7.25" style="22" customWidth="1"/>
    <col min="3" max="6" width="12.5" style="22" customWidth="1"/>
    <col min="7" max="8" width="12.625" style="22" customWidth="1"/>
    <col min="9" max="9" width="11.5" style="22" hidden="1" customWidth="1"/>
    <col min="10" max="29" width="7.25" style="22" hidden="1" customWidth="1"/>
    <col min="30" max="30" width="8.25" style="22" hidden="1" customWidth="1"/>
    <col min="31" max="77" width="7.25" style="22" hidden="1" customWidth="1"/>
    <col min="78" max="78" width="1.125" style="22" hidden="1" customWidth="1"/>
    <col min="79" max="80" width="0" style="1" hidden="1" customWidth="1"/>
    <col min="81" max="16384" width="9" style="1"/>
  </cols>
  <sheetData>
    <row r="1" spans="1:78" ht="26.25" customHeight="1">
      <c r="A1" s="24" t="s">
        <v>244</v>
      </c>
      <c r="B1" s="24"/>
      <c r="C1" s="25" t="s">
        <v>242</v>
      </c>
      <c r="D1" s="25"/>
      <c r="E1" s="25"/>
      <c r="F1" s="25" t="s">
        <v>287</v>
      </c>
      <c r="G1" s="25"/>
      <c r="H1" s="25"/>
      <c r="I1" s="25" t="s">
        <v>8</v>
      </c>
      <c r="J1" s="25" t="s">
        <v>16</v>
      </c>
      <c r="K1" s="25" t="s">
        <v>17</v>
      </c>
      <c r="L1" s="25" t="s">
        <v>18</v>
      </c>
      <c r="M1" s="25" t="s">
        <v>19</v>
      </c>
      <c r="N1" s="25" t="s">
        <v>20</v>
      </c>
      <c r="O1" s="25" t="s">
        <v>21</v>
      </c>
      <c r="P1" s="25" t="s">
        <v>22</v>
      </c>
      <c r="Q1" s="25" t="s">
        <v>23</v>
      </c>
      <c r="R1" s="48" t="s">
        <v>24</v>
      </c>
      <c r="S1" s="45" t="s">
        <v>25</v>
      </c>
      <c r="T1" s="25" t="s">
        <v>26</v>
      </c>
      <c r="U1" s="25" t="s">
        <v>272</v>
      </c>
      <c r="V1" s="25" t="s">
        <v>274</v>
      </c>
      <c r="W1" s="25" t="s">
        <v>265</v>
      </c>
      <c r="X1" s="25" t="s">
        <v>266</v>
      </c>
      <c r="Y1" s="25" t="s">
        <v>267</v>
      </c>
      <c r="Z1" s="25" t="s">
        <v>268</v>
      </c>
      <c r="AA1" s="25" t="s">
        <v>269</v>
      </c>
      <c r="AB1" s="25" t="s">
        <v>270</v>
      </c>
      <c r="AC1" s="25" t="s">
        <v>271</v>
      </c>
      <c r="AD1" s="25"/>
      <c r="AE1" s="25" t="s">
        <v>257</v>
      </c>
      <c r="AF1" s="25"/>
      <c r="AG1" s="25" t="s">
        <v>258</v>
      </c>
      <c r="AH1" s="25" t="s">
        <v>259</v>
      </c>
      <c r="AI1" s="25" t="s">
        <v>260</v>
      </c>
      <c r="AJ1" s="25" t="s">
        <v>261</v>
      </c>
      <c r="AK1" s="25" t="s">
        <v>262</v>
      </c>
      <c r="AL1" s="25" t="s">
        <v>263</v>
      </c>
      <c r="AM1" s="25" t="s">
        <v>264</v>
      </c>
      <c r="AN1" s="25" t="s">
        <v>73</v>
      </c>
      <c r="AO1" s="25" t="s">
        <v>74</v>
      </c>
      <c r="AP1" s="25" t="s">
        <v>75</v>
      </c>
      <c r="AQ1" s="25" t="s">
        <v>76</v>
      </c>
      <c r="AR1" s="25" t="s">
        <v>77</v>
      </c>
      <c r="AS1" s="25" t="s">
        <v>78</v>
      </c>
      <c r="AT1" s="25" t="s">
        <v>79</v>
      </c>
      <c r="AU1" s="25" t="s">
        <v>80</v>
      </c>
      <c r="AV1" s="25" t="s">
        <v>243</v>
      </c>
      <c r="AW1" s="25" t="s">
        <v>253</v>
      </c>
      <c r="AX1" s="25" t="s">
        <v>254</v>
      </c>
      <c r="AY1" s="25" t="s">
        <v>255</v>
      </c>
      <c r="AZ1" s="25" t="s">
        <v>256</v>
      </c>
      <c r="BA1" s="25" t="s">
        <v>91</v>
      </c>
      <c r="BB1" s="25" t="s">
        <v>92</v>
      </c>
      <c r="BC1" s="25" t="s">
        <v>93</v>
      </c>
      <c r="BD1" s="25" t="s">
        <v>94</v>
      </c>
      <c r="BE1" s="25" t="s">
        <v>95</v>
      </c>
      <c r="BF1" s="25" t="s">
        <v>96</v>
      </c>
      <c r="BG1" s="25" t="s">
        <v>97</v>
      </c>
      <c r="BH1" s="25" t="s">
        <v>98</v>
      </c>
      <c r="BI1" s="25" t="s">
        <v>245</v>
      </c>
      <c r="BJ1" s="25" t="s">
        <v>246</v>
      </c>
      <c r="BK1" s="25" t="s">
        <v>247</v>
      </c>
      <c r="BL1" s="25" t="s">
        <v>248</v>
      </c>
      <c r="BM1" s="25" t="s">
        <v>249</v>
      </c>
      <c r="BN1" s="25" t="s">
        <v>250</v>
      </c>
      <c r="BO1" s="24" t="s">
        <v>251</v>
      </c>
      <c r="BP1" s="25" t="s">
        <v>125</v>
      </c>
      <c r="BQ1" s="25" t="s">
        <v>126</v>
      </c>
      <c r="BR1" s="25" t="s">
        <v>127</v>
      </c>
      <c r="BS1" s="25" t="s">
        <v>128</v>
      </c>
      <c r="BT1" s="25" t="s">
        <v>129</v>
      </c>
      <c r="BU1" s="25" t="s">
        <v>130</v>
      </c>
      <c r="BV1" s="25" t="s">
        <v>131</v>
      </c>
      <c r="BW1" s="25" t="s">
        <v>132</v>
      </c>
      <c r="BX1" s="25" t="s">
        <v>133</v>
      </c>
      <c r="BY1" s="25" t="s">
        <v>134</v>
      </c>
      <c r="BZ1" s="25" t="s">
        <v>135</v>
      </c>
    </row>
    <row r="2" spans="1:78">
      <c r="A2" s="24">
        <v>1</v>
      </c>
      <c r="B2" s="46"/>
      <c r="C2" s="46">
        <v>1</v>
      </c>
      <c r="D2" s="46"/>
      <c r="E2" s="46"/>
      <c r="F2" s="46">
        <v>2</v>
      </c>
      <c r="G2" s="46"/>
      <c r="H2" s="46"/>
      <c r="I2" s="46">
        <v>7</v>
      </c>
      <c r="J2" s="46">
        <v>0</v>
      </c>
      <c r="K2" s="46">
        <v>0</v>
      </c>
      <c r="L2" s="46">
        <v>20</v>
      </c>
      <c r="M2" s="46">
        <v>30</v>
      </c>
      <c r="N2" s="46">
        <v>0</v>
      </c>
      <c r="O2" s="46">
        <v>0</v>
      </c>
      <c r="P2" s="46">
        <v>0</v>
      </c>
      <c r="Q2" s="46">
        <v>0</v>
      </c>
      <c r="R2" s="46">
        <v>0</v>
      </c>
      <c r="S2" s="46">
        <v>0</v>
      </c>
      <c r="T2" s="46">
        <v>0</v>
      </c>
      <c r="U2" s="46">
        <v>43</v>
      </c>
      <c r="V2" s="46">
        <v>82</v>
      </c>
      <c r="W2" s="46">
        <v>0</v>
      </c>
      <c r="X2" s="46">
        <v>1</v>
      </c>
      <c r="Y2" s="46">
        <v>0</v>
      </c>
      <c r="Z2" s="46">
        <v>0</v>
      </c>
      <c r="AA2" s="46">
        <v>1</v>
      </c>
      <c r="AB2" s="46">
        <v>0</v>
      </c>
      <c r="AC2" s="46">
        <v>0</v>
      </c>
      <c r="AD2" s="46"/>
      <c r="AE2" s="46">
        <v>0</v>
      </c>
      <c r="AF2" s="46"/>
      <c r="AG2" s="46">
        <v>0</v>
      </c>
      <c r="AH2" s="46">
        <v>0</v>
      </c>
      <c r="AI2" s="46">
        <v>0</v>
      </c>
      <c r="AJ2" s="46">
        <v>0</v>
      </c>
      <c r="AK2" s="46">
        <v>0</v>
      </c>
      <c r="AL2" s="46">
        <v>0</v>
      </c>
      <c r="AM2" s="46">
        <v>0</v>
      </c>
      <c r="AN2" s="46">
        <v>0</v>
      </c>
      <c r="AO2" s="46">
        <v>0</v>
      </c>
      <c r="AP2" s="46">
        <v>0</v>
      </c>
      <c r="AQ2" s="46">
        <v>0</v>
      </c>
      <c r="AR2" s="46">
        <v>0</v>
      </c>
      <c r="AS2" s="46">
        <v>0</v>
      </c>
      <c r="AT2" s="46">
        <v>0</v>
      </c>
      <c r="AU2" s="46">
        <v>0</v>
      </c>
      <c r="AV2" s="46">
        <v>0</v>
      </c>
      <c r="AW2" s="46">
        <v>0</v>
      </c>
      <c r="AX2" s="46">
        <v>0</v>
      </c>
      <c r="AY2" s="46">
        <v>0</v>
      </c>
      <c r="AZ2" s="46">
        <v>0</v>
      </c>
      <c r="BA2" s="46">
        <v>1</v>
      </c>
      <c r="BB2" s="46">
        <v>1</v>
      </c>
      <c r="BC2" s="46">
        <v>0</v>
      </c>
      <c r="BD2" s="46">
        <v>1</v>
      </c>
      <c r="BE2" s="46">
        <v>0</v>
      </c>
      <c r="BF2" s="46">
        <v>0</v>
      </c>
      <c r="BG2" s="46">
        <v>0</v>
      </c>
      <c r="BH2" s="46">
        <v>0</v>
      </c>
      <c r="BI2" s="46">
        <v>0</v>
      </c>
      <c r="BJ2" s="46">
        <v>0</v>
      </c>
      <c r="BK2" s="46">
        <v>0</v>
      </c>
      <c r="BL2" s="46">
        <v>0</v>
      </c>
      <c r="BM2" s="46">
        <v>1</v>
      </c>
      <c r="BN2" s="46">
        <v>1</v>
      </c>
      <c r="BO2" s="46">
        <v>0</v>
      </c>
      <c r="BP2" s="46">
        <v>0</v>
      </c>
      <c r="BQ2" s="46">
        <v>0</v>
      </c>
      <c r="BR2" s="46">
        <v>0</v>
      </c>
      <c r="BS2" s="46">
        <v>1</v>
      </c>
      <c r="BT2" s="46">
        <v>0</v>
      </c>
      <c r="BU2" s="46">
        <v>0</v>
      </c>
      <c r="BV2" s="46">
        <v>0</v>
      </c>
      <c r="BW2" s="46">
        <v>0</v>
      </c>
      <c r="BX2" s="46">
        <v>0</v>
      </c>
      <c r="BY2" s="46">
        <v>0</v>
      </c>
      <c r="BZ2" s="46">
        <v>0</v>
      </c>
    </row>
    <row r="3" spans="1:78">
      <c r="A3" s="24">
        <v>2</v>
      </c>
      <c r="B3" s="46"/>
      <c r="C3" s="46">
        <v>1</v>
      </c>
      <c r="D3" s="46"/>
      <c r="E3" s="46"/>
      <c r="F3" s="46">
        <v>4</v>
      </c>
      <c r="G3" s="46"/>
      <c r="H3" s="46"/>
      <c r="I3" s="46">
        <v>2</v>
      </c>
      <c r="J3" s="46">
        <v>0</v>
      </c>
      <c r="K3" s="46">
        <v>0</v>
      </c>
      <c r="L3" s="46">
        <v>20</v>
      </c>
      <c r="M3" s="46">
        <v>0</v>
      </c>
      <c r="N3" s="46">
        <v>0</v>
      </c>
      <c r="O3" s="46">
        <v>0</v>
      </c>
      <c r="P3" s="46">
        <v>0</v>
      </c>
      <c r="Q3" s="46">
        <v>0</v>
      </c>
      <c r="R3" s="46">
        <v>120</v>
      </c>
      <c r="S3" s="46">
        <v>0</v>
      </c>
      <c r="T3" s="46">
        <v>2</v>
      </c>
      <c r="U3" s="46">
        <v>53</v>
      </c>
      <c r="V3" s="46">
        <v>43</v>
      </c>
      <c r="W3" s="46">
        <v>1</v>
      </c>
      <c r="X3" s="46">
        <v>0</v>
      </c>
      <c r="Y3" s="46">
        <v>0</v>
      </c>
      <c r="Z3" s="46">
        <v>0</v>
      </c>
      <c r="AA3" s="46">
        <v>1</v>
      </c>
      <c r="AB3" s="46">
        <v>0</v>
      </c>
      <c r="AC3" s="46">
        <v>0</v>
      </c>
      <c r="AD3" s="46"/>
      <c r="AE3" s="46">
        <v>0</v>
      </c>
      <c r="AF3" s="46"/>
      <c r="AG3" s="46">
        <v>0</v>
      </c>
      <c r="AH3" s="46">
        <v>0</v>
      </c>
      <c r="AI3" s="46">
        <v>0</v>
      </c>
      <c r="AJ3" s="46">
        <v>0</v>
      </c>
      <c r="AK3" s="46">
        <v>0</v>
      </c>
      <c r="AL3" s="46">
        <v>0</v>
      </c>
      <c r="AM3" s="46">
        <v>0</v>
      </c>
      <c r="AN3" s="46">
        <v>0</v>
      </c>
      <c r="AO3" s="46">
        <v>0</v>
      </c>
      <c r="AP3" s="46">
        <v>0</v>
      </c>
      <c r="AQ3" s="46">
        <v>0</v>
      </c>
      <c r="AR3" s="46">
        <v>0</v>
      </c>
      <c r="AS3" s="46">
        <v>0</v>
      </c>
      <c r="AT3" s="46">
        <v>0</v>
      </c>
      <c r="AU3" s="46">
        <v>0</v>
      </c>
      <c r="AV3" s="46">
        <v>1</v>
      </c>
      <c r="AW3" s="46">
        <v>0</v>
      </c>
      <c r="AX3" s="46">
        <v>0</v>
      </c>
      <c r="AY3" s="46">
        <v>0</v>
      </c>
      <c r="AZ3" s="46">
        <v>0</v>
      </c>
      <c r="BA3" s="46">
        <v>1</v>
      </c>
      <c r="BB3" s="46">
        <v>0</v>
      </c>
      <c r="BC3" s="46">
        <v>0</v>
      </c>
      <c r="BD3" s="46">
        <v>0</v>
      </c>
      <c r="BE3" s="46">
        <v>0</v>
      </c>
      <c r="BF3" s="46">
        <v>1</v>
      </c>
      <c r="BG3" s="46">
        <v>0</v>
      </c>
      <c r="BH3" s="46">
        <v>0</v>
      </c>
      <c r="BI3" s="46">
        <v>0</v>
      </c>
      <c r="BJ3" s="46">
        <v>0</v>
      </c>
      <c r="BK3" s="46">
        <v>1</v>
      </c>
      <c r="BL3" s="46">
        <v>0</v>
      </c>
      <c r="BM3" s="46">
        <v>1</v>
      </c>
      <c r="BN3" s="46">
        <v>1</v>
      </c>
      <c r="BO3" s="46">
        <v>0</v>
      </c>
      <c r="BP3" s="46">
        <v>1</v>
      </c>
      <c r="BQ3" s="46">
        <v>0</v>
      </c>
      <c r="BR3" s="46">
        <v>0</v>
      </c>
      <c r="BS3" s="46">
        <v>0</v>
      </c>
      <c r="BT3" s="46">
        <v>0</v>
      </c>
      <c r="BU3" s="46">
        <v>0</v>
      </c>
      <c r="BV3" s="46">
        <v>0</v>
      </c>
      <c r="BW3" s="46">
        <v>0</v>
      </c>
      <c r="BX3" s="46">
        <v>0</v>
      </c>
      <c r="BY3" s="46">
        <v>0</v>
      </c>
      <c r="BZ3" s="46">
        <v>1</v>
      </c>
    </row>
    <row r="4" spans="1:78">
      <c r="A4" s="24">
        <v>3</v>
      </c>
      <c r="B4" s="46"/>
      <c r="C4" s="46">
        <v>1</v>
      </c>
      <c r="D4" s="46"/>
      <c r="E4" s="46"/>
      <c r="F4" s="46">
        <v>4</v>
      </c>
      <c r="G4" s="46"/>
      <c r="H4" s="46"/>
      <c r="I4" s="46">
        <v>30</v>
      </c>
      <c r="J4" s="46">
        <v>20</v>
      </c>
      <c r="K4" s="46">
        <v>0</v>
      </c>
      <c r="L4" s="46">
        <v>20</v>
      </c>
      <c r="M4" s="46">
        <v>20</v>
      </c>
      <c r="N4" s="46">
        <v>15</v>
      </c>
      <c r="O4" s="46">
        <v>15</v>
      </c>
      <c r="P4" s="46">
        <v>20</v>
      </c>
      <c r="Q4" s="46">
        <v>10</v>
      </c>
      <c r="R4" s="46">
        <v>10</v>
      </c>
      <c r="S4" s="46">
        <v>15</v>
      </c>
      <c r="T4" s="46">
        <v>0</v>
      </c>
      <c r="U4" s="46">
        <v>41</v>
      </c>
      <c r="V4" s="46">
        <v>33</v>
      </c>
      <c r="W4" s="46">
        <v>0</v>
      </c>
      <c r="X4" s="46">
        <v>0</v>
      </c>
      <c r="Y4" s="46">
        <v>0</v>
      </c>
      <c r="Z4" s="46">
        <v>0</v>
      </c>
      <c r="AA4" s="46">
        <v>0</v>
      </c>
      <c r="AB4" s="46">
        <v>0</v>
      </c>
      <c r="AC4" s="46">
        <v>0</v>
      </c>
      <c r="AD4" s="46"/>
      <c r="AE4" s="46">
        <v>0</v>
      </c>
      <c r="AF4" s="46"/>
      <c r="AG4" s="46">
        <v>0</v>
      </c>
      <c r="AH4" s="46">
        <v>0</v>
      </c>
      <c r="AI4" s="46">
        <v>0</v>
      </c>
      <c r="AJ4" s="46">
        <v>0</v>
      </c>
      <c r="AK4" s="46">
        <v>0</v>
      </c>
      <c r="AL4" s="46">
        <v>0</v>
      </c>
      <c r="AM4" s="46">
        <v>0</v>
      </c>
      <c r="AN4" s="46">
        <v>0</v>
      </c>
      <c r="AO4" s="46">
        <v>0</v>
      </c>
      <c r="AP4" s="46">
        <v>1</v>
      </c>
      <c r="AQ4" s="46">
        <v>1</v>
      </c>
      <c r="AR4" s="46">
        <v>0</v>
      </c>
      <c r="AS4" s="46">
        <v>0</v>
      </c>
      <c r="AT4" s="46">
        <v>0</v>
      </c>
      <c r="AU4" s="46">
        <v>0</v>
      </c>
      <c r="AV4" s="46">
        <v>0</v>
      </c>
      <c r="AW4" s="46">
        <v>1</v>
      </c>
      <c r="AX4" s="46">
        <v>1</v>
      </c>
      <c r="AY4" s="46">
        <v>0</v>
      </c>
      <c r="AZ4" s="46">
        <v>0</v>
      </c>
      <c r="BA4" s="46">
        <v>1</v>
      </c>
      <c r="BB4" s="46">
        <v>1</v>
      </c>
      <c r="BC4" s="46">
        <v>0</v>
      </c>
      <c r="BD4" s="46">
        <v>0</v>
      </c>
      <c r="BE4" s="46">
        <v>0</v>
      </c>
      <c r="BF4" s="46">
        <v>0</v>
      </c>
      <c r="BG4" s="46">
        <v>1</v>
      </c>
      <c r="BH4" s="46">
        <v>0</v>
      </c>
      <c r="BI4" s="46">
        <v>0</v>
      </c>
      <c r="BJ4" s="46">
        <v>0</v>
      </c>
      <c r="BK4" s="46">
        <v>1</v>
      </c>
      <c r="BL4" s="46">
        <v>0</v>
      </c>
      <c r="BM4" s="46">
        <v>0</v>
      </c>
      <c r="BN4" s="46">
        <v>0</v>
      </c>
      <c r="BO4" s="46">
        <v>0</v>
      </c>
      <c r="BP4" s="46">
        <v>0</v>
      </c>
      <c r="BQ4" s="46">
        <v>0</v>
      </c>
      <c r="BR4" s="46">
        <v>0</v>
      </c>
      <c r="BS4" s="46">
        <v>0</v>
      </c>
      <c r="BT4" s="46">
        <v>0</v>
      </c>
      <c r="BU4" s="46">
        <v>0</v>
      </c>
      <c r="BV4" s="46">
        <v>0</v>
      </c>
      <c r="BW4" s="46">
        <v>0</v>
      </c>
      <c r="BX4" s="46">
        <v>0</v>
      </c>
      <c r="BY4" s="46">
        <v>0</v>
      </c>
      <c r="BZ4" s="46">
        <v>0</v>
      </c>
    </row>
    <row r="5" spans="1:78">
      <c r="A5" s="24">
        <v>4</v>
      </c>
      <c r="B5" s="46"/>
      <c r="C5" s="46">
        <v>1</v>
      </c>
      <c r="D5" s="46"/>
      <c r="E5" s="46"/>
      <c r="F5" s="46">
        <v>3</v>
      </c>
      <c r="G5" s="46"/>
      <c r="H5" s="46"/>
      <c r="I5" s="46">
        <v>10</v>
      </c>
      <c r="J5" s="46">
        <v>0</v>
      </c>
      <c r="K5" s="46">
        <v>0</v>
      </c>
      <c r="L5" s="46">
        <v>30</v>
      </c>
      <c r="M5" s="46">
        <v>20</v>
      </c>
      <c r="N5" s="46">
        <v>0</v>
      </c>
      <c r="O5" s="46">
        <v>0</v>
      </c>
      <c r="P5" s="46">
        <v>0</v>
      </c>
      <c r="Q5" s="46">
        <v>0</v>
      </c>
      <c r="R5" s="46">
        <v>0</v>
      </c>
      <c r="S5" s="46">
        <v>30</v>
      </c>
      <c r="T5" s="46">
        <v>0</v>
      </c>
      <c r="U5" s="46">
        <v>61</v>
      </c>
      <c r="V5" s="46">
        <v>52</v>
      </c>
      <c r="W5" s="46">
        <v>1</v>
      </c>
      <c r="X5" s="46">
        <v>1</v>
      </c>
      <c r="Y5" s="46">
        <v>1</v>
      </c>
      <c r="Z5" s="46">
        <v>0</v>
      </c>
      <c r="AA5" s="46">
        <v>0</v>
      </c>
      <c r="AB5" s="46">
        <v>1</v>
      </c>
      <c r="AC5" s="46">
        <v>0</v>
      </c>
      <c r="AD5" s="46"/>
      <c r="AE5" s="46">
        <v>0</v>
      </c>
      <c r="AF5" s="46"/>
      <c r="AG5" s="46">
        <v>0</v>
      </c>
      <c r="AH5" s="46">
        <v>0</v>
      </c>
      <c r="AI5" s="46">
        <v>0</v>
      </c>
      <c r="AJ5" s="46">
        <v>0</v>
      </c>
      <c r="AK5" s="46">
        <v>0</v>
      </c>
      <c r="AL5" s="46">
        <v>0</v>
      </c>
      <c r="AM5" s="46">
        <v>0</v>
      </c>
      <c r="AN5" s="46">
        <v>0</v>
      </c>
      <c r="AO5" s="46">
        <v>0</v>
      </c>
      <c r="AP5" s="46">
        <v>0</v>
      </c>
      <c r="AQ5" s="46">
        <v>0</v>
      </c>
      <c r="AR5" s="46">
        <v>0</v>
      </c>
      <c r="AS5" s="46">
        <v>0</v>
      </c>
      <c r="AT5" s="46">
        <v>0</v>
      </c>
      <c r="AU5" s="46">
        <v>0</v>
      </c>
      <c r="AV5" s="46">
        <v>0</v>
      </c>
      <c r="AW5" s="46">
        <v>0</v>
      </c>
      <c r="AX5" s="46">
        <v>0</v>
      </c>
      <c r="AY5" s="46">
        <v>0</v>
      </c>
      <c r="AZ5" s="46">
        <v>0</v>
      </c>
      <c r="BA5" s="46">
        <v>0</v>
      </c>
      <c r="BB5" s="46">
        <v>0</v>
      </c>
      <c r="BC5" s="46">
        <v>0</v>
      </c>
      <c r="BD5" s="46">
        <v>0</v>
      </c>
      <c r="BE5" s="46">
        <v>0</v>
      </c>
      <c r="BF5" s="46">
        <v>1</v>
      </c>
      <c r="BG5" s="46">
        <v>0</v>
      </c>
      <c r="BH5" s="46">
        <v>0</v>
      </c>
      <c r="BI5" s="46">
        <v>0</v>
      </c>
      <c r="BJ5" s="46">
        <v>1</v>
      </c>
      <c r="BK5" s="46">
        <v>0</v>
      </c>
      <c r="BL5" s="46">
        <v>0</v>
      </c>
      <c r="BM5" s="46">
        <v>0</v>
      </c>
      <c r="BN5" s="46">
        <v>0</v>
      </c>
      <c r="BO5" s="46">
        <v>0</v>
      </c>
      <c r="BP5" s="46">
        <v>0</v>
      </c>
      <c r="BQ5" s="46">
        <v>0</v>
      </c>
      <c r="BR5" s="46">
        <v>0</v>
      </c>
      <c r="BS5" s="46">
        <v>0</v>
      </c>
      <c r="BT5" s="46">
        <v>1</v>
      </c>
      <c r="BU5" s="46">
        <v>0</v>
      </c>
      <c r="BV5" s="46">
        <v>1</v>
      </c>
      <c r="BW5" s="46">
        <v>0</v>
      </c>
      <c r="BX5" s="46">
        <v>0</v>
      </c>
      <c r="BY5" s="46">
        <v>0</v>
      </c>
      <c r="BZ5" s="46">
        <v>0</v>
      </c>
    </row>
    <row r="6" spans="1:78">
      <c r="A6" s="24">
        <v>5</v>
      </c>
      <c r="B6" s="46"/>
      <c r="C6" s="46">
        <v>1</v>
      </c>
      <c r="D6" s="46"/>
      <c r="E6" s="46"/>
      <c r="F6" s="46">
        <v>3</v>
      </c>
      <c r="G6" s="46"/>
      <c r="H6" s="46"/>
      <c r="I6" s="46">
        <v>15</v>
      </c>
      <c r="J6" s="46">
        <v>0</v>
      </c>
      <c r="K6" s="46">
        <v>0</v>
      </c>
      <c r="L6" s="46">
        <v>10</v>
      </c>
      <c r="M6" s="46">
        <v>10</v>
      </c>
      <c r="N6" s="46">
        <v>0</v>
      </c>
      <c r="O6" s="46">
        <v>0</v>
      </c>
      <c r="P6" s="46">
        <v>0</v>
      </c>
      <c r="Q6" s="46">
        <v>0</v>
      </c>
      <c r="R6" s="46">
        <v>0</v>
      </c>
      <c r="S6" s="46">
        <v>32</v>
      </c>
      <c r="T6" s="46">
        <v>5</v>
      </c>
      <c r="U6" s="46">
        <v>22</v>
      </c>
      <c r="V6" s="46">
        <v>10</v>
      </c>
      <c r="W6" s="46">
        <v>1</v>
      </c>
      <c r="X6" s="46">
        <v>1</v>
      </c>
      <c r="Y6" s="46">
        <v>1</v>
      </c>
      <c r="Z6" s="46">
        <v>0</v>
      </c>
      <c r="AA6" s="46">
        <v>0</v>
      </c>
      <c r="AB6" s="46">
        <v>0</v>
      </c>
      <c r="AC6" s="46">
        <v>0</v>
      </c>
      <c r="AD6" s="46"/>
      <c r="AE6" s="46">
        <v>0</v>
      </c>
      <c r="AF6" s="46"/>
      <c r="AG6" s="46">
        <v>0</v>
      </c>
      <c r="AH6" s="46">
        <v>0</v>
      </c>
      <c r="AI6" s="46">
        <v>0</v>
      </c>
      <c r="AJ6" s="46">
        <v>0</v>
      </c>
      <c r="AK6" s="46">
        <v>0</v>
      </c>
      <c r="AL6" s="46">
        <v>0</v>
      </c>
      <c r="AM6" s="46">
        <v>0</v>
      </c>
      <c r="AN6" s="46">
        <v>1</v>
      </c>
      <c r="AO6" s="46">
        <v>0</v>
      </c>
      <c r="AP6" s="46">
        <v>0</v>
      </c>
      <c r="AQ6" s="46">
        <v>0</v>
      </c>
      <c r="AR6" s="46">
        <v>1</v>
      </c>
      <c r="AS6" s="46">
        <v>0</v>
      </c>
      <c r="AT6" s="46">
        <v>0</v>
      </c>
      <c r="AU6" s="46">
        <v>0</v>
      </c>
      <c r="AV6" s="46">
        <v>0</v>
      </c>
      <c r="AW6" s="46">
        <v>0</v>
      </c>
      <c r="AX6" s="46">
        <v>0</v>
      </c>
      <c r="AY6" s="46">
        <v>1</v>
      </c>
      <c r="AZ6" s="46">
        <v>0</v>
      </c>
      <c r="BA6" s="46">
        <v>1</v>
      </c>
      <c r="BB6" s="46">
        <v>0</v>
      </c>
      <c r="BC6" s="46">
        <v>1</v>
      </c>
      <c r="BD6" s="46">
        <v>0</v>
      </c>
      <c r="BE6" s="46">
        <v>1</v>
      </c>
      <c r="BF6" s="46">
        <v>1</v>
      </c>
      <c r="BG6" s="46">
        <v>1</v>
      </c>
      <c r="BH6" s="46">
        <v>1</v>
      </c>
      <c r="BI6" s="46">
        <v>0</v>
      </c>
      <c r="BJ6" s="46">
        <v>0</v>
      </c>
      <c r="BK6" s="46">
        <v>0</v>
      </c>
      <c r="BL6" s="46">
        <v>0</v>
      </c>
      <c r="BM6" s="46">
        <v>1</v>
      </c>
      <c r="BN6" s="46">
        <v>1</v>
      </c>
      <c r="BO6" s="46">
        <v>0</v>
      </c>
      <c r="BP6" s="46">
        <v>1</v>
      </c>
      <c r="BQ6" s="46">
        <v>0</v>
      </c>
      <c r="BR6" s="46">
        <v>0</v>
      </c>
      <c r="BS6" s="46">
        <v>0</v>
      </c>
      <c r="BT6" s="46">
        <v>0</v>
      </c>
      <c r="BU6" s="46">
        <v>0</v>
      </c>
      <c r="BV6" s="46">
        <v>0</v>
      </c>
      <c r="BW6" s="46">
        <v>0</v>
      </c>
      <c r="BX6" s="46">
        <v>0</v>
      </c>
      <c r="BY6" s="46">
        <v>0</v>
      </c>
      <c r="BZ6" s="46">
        <v>0</v>
      </c>
    </row>
    <row r="7" spans="1:78">
      <c r="A7" s="24">
        <v>6</v>
      </c>
      <c r="B7" s="46"/>
      <c r="C7" s="46">
        <v>1</v>
      </c>
      <c r="D7" s="46"/>
      <c r="E7" s="46"/>
      <c r="F7" s="46">
        <v>3</v>
      </c>
      <c r="G7" s="46"/>
      <c r="H7" s="46"/>
      <c r="I7" s="46">
        <v>18</v>
      </c>
      <c r="J7" s="46">
        <v>0</v>
      </c>
      <c r="K7" s="46">
        <v>9</v>
      </c>
      <c r="L7" s="46">
        <v>10</v>
      </c>
      <c r="M7" s="34"/>
      <c r="N7" s="46">
        <v>0</v>
      </c>
      <c r="O7" s="46">
        <v>0</v>
      </c>
      <c r="P7" s="46">
        <v>0</v>
      </c>
      <c r="Q7" s="46">
        <v>30</v>
      </c>
      <c r="R7" s="46">
        <v>0</v>
      </c>
      <c r="S7" s="46">
        <v>0</v>
      </c>
      <c r="T7" s="46">
        <v>2</v>
      </c>
      <c r="U7" s="46">
        <v>31</v>
      </c>
      <c r="V7" s="46">
        <v>73</v>
      </c>
      <c r="W7" s="46">
        <v>0</v>
      </c>
      <c r="X7" s="46">
        <v>1</v>
      </c>
      <c r="Y7" s="46">
        <v>0</v>
      </c>
      <c r="Z7" s="46">
        <v>0</v>
      </c>
      <c r="AA7" s="51">
        <v>1</v>
      </c>
      <c r="AB7" s="46">
        <v>0</v>
      </c>
      <c r="AC7" s="46">
        <v>1</v>
      </c>
      <c r="AD7" s="46"/>
      <c r="AE7" s="46">
        <v>1</v>
      </c>
      <c r="AF7" s="46"/>
      <c r="AG7" s="46">
        <v>0</v>
      </c>
      <c r="AH7" s="46">
        <v>1</v>
      </c>
      <c r="AI7" s="46">
        <v>0</v>
      </c>
      <c r="AJ7" s="46">
        <v>0</v>
      </c>
      <c r="AK7" s="46">
        <v>1</v>
      </c>
      <c r="AL7" s="46">
        <v>0</v>
      </c>
      <c r="AM7" s="46">
        <v>0</v>
      </c>
      <c r="AN7" s="46">
        <v>0</v>
      </c>
      <c r="AO7" s="46">
        <v>0</v>
      </c>
      <c r="AP7" s="46">
        <v>0</v>
      </c>
      <c r="AQ7" s="46">
        <v>0</v>
      </c>
      <c r="AR7" s="46">
        <v>0</v>
      </c>
      <c r="AS7" s="46">
        <v>0</v>
      </c>
      <c r="AT7" s="46">
        <v>1</v>
      </c>
      <c r="AU7" s="46">
        <v>0</v>
      </c>
      <c r="AV7" s="46">
        <v>0</v>
      </c>
      <c r="AW7" s="46">
        <v>0</v>
      </c>
      <c r="AX7" s="46">
        <v>0</v>
      </c>
      <c r="AY7" s="46">
        <v>0</v>
      </c>
      <c r="AZ7" s="46">
        <v>0</v>
      </c>
      <c r="BA7" s="46">
        <v>0</v>
      </c>
      <c r="BB7" s="46">
        <v>0</v>
      </c>
      <c r="BC7" s="46">
        <v>0</v>
      </c>
      <c r="BD7" s="46">
        <v>1</v>
      </c>
      <c r="BE7" s="46">
        <v>0</v>
      </c>
      <c r="BF7" s="46">
        <v>1</v>
      </c>
      <c r="BG7" s="46">
        <v>0</v>
      </c>
      <c r="BH7" s="46">
        <v>0</v>
      </c>
      <c r="BI7" s="46">
        <v>1</v>
      </c>
      <c r="BJ7" s="46">
        <v>0</v>
      </c>
      <c r="BK7" s="46">
        <v>0</v>
      </c>
      <c r="BL7" s="46">
        <v>0</v>
      </c>
      <c r="BM7" s="46">
        <v>1</v>
      </c>
      <c r="BN7" s="46">
        <v>1</v>
      </c>
      <c r="BO7" s="46">
        <v>0</v>
      </c>
      <c r="BP7" s="46">
        <v>0</v>
      </c>
      <c r="BQ7" s="46">
        <v>0</v>
      </c>
      <c r="BR7" s="46">
        <v>0</v>
      </c>
      <c r="BS7" s="46">
        <v>0</v>
      </c>
      <c r="BT7" s="46">
        <v>0</v>
      </c>
      <c r="BU7" s="46">
        <v>0</v>
      </c>
      <c r="BV7" s="46">
        <v>0</v>
      </c>
      <c r="BW7" s="46">
        <v>0</v>
      </c>
      <c r="BX7" s="46">
        <v>0</v>
      </c>
      <c r="BY7" s="46">
        <v>1</v>
      </c>
      <c r="BZ7" s="46">
        <v>0</v>
      </c>
    </row>
    <row r="8" spans="1:78">
      <c r="A8" s="24">
        <v>7</v>
      </c>
      <c r="B8" s="46"/>
      <c r="C8" s="46">
        <v>1</v>
      </c>
      <c r="D8" s="46"/>
      <c r="E8" s="46"/>
      <c r="F8" s="46">
        <v>3</v>
      </c>
      <c r="G8" s="46"/>
      <c r="H8" s="46"/>
      <c r="I8" s="46">
        <v>10</v>
      </c>
      <c r="J8" s="46">
        <v>0</v>
      </c>
      <c r="K8" s="46">
        <v>0</v>
      </c>
      <c r="L8" s="46">
        <v>15</v>
      </c>
      <c r="M8" s="46">
        <v>0</v>
      </c>
      <c r="N8" s="46">
        <v>0</v>
      </c>
      <c r="O8" s="46">
        <v>0</v>
      </c>
      <c r="P8" s="46">
        <v>0</v>
      </c>
      <c r="Q8" s="46">
        <v>0</v>
      </c>
      <c r="R8" s="46">
        <v>71</v>
      </c>
      <c r="S8" s="46">
        <v>0</v>
      </c>
      <c r="T8" s="46">
        <v>2</v>
      </c>
      <c r="U8" s="46">
        <v>39</v>
      </c>
      <c r="V8" s="46">
        <v>40</v>
      </c>
      <c r="W8" s="46">
        <v>0</v>
      </c>
      <c r="X8" s="46">
        <v>1</v>
      </c>
      <c r="Y8" s="46">
        <v>0</v>
      </c>
      <c r="Z8" s="46">
        <v>0</v>
      </c>
      <c r="AA8" s="46">
        <v>0</v>
      </c>
      <c r="AB8" s="46">
        <v>0</v>
      </c>
      <c r="AC8" s="46">
        <v>0</v>
      </c>
      <c r="AD8" s="46"/>
      <c r="AE8" s="46">
        <v>0</v>
      </c>
      <c r="AF8" s="46"/>
      <c r="AG8" s="46">
        <v>0</v>
      </c>
      <c r="AH8" s="46">
        <v>0</v>
      </c>
      <c r="AI8" s="46">
        <v>0</v>
      </c>
      <c r="AJ8" s="46">
        <v>0</v>
      </c>
      <c r="AK8" s="46">
        <v>0</v>
      </c>
      <c r="AL8" s="46">
        <v>0</v>
      </c>
      <c r="AM8" s="46">
        <v>0</v>
      </c>
      <c r="AN8" s="46">
        <v>0</v>
      </c>
      <c r="AO8" s="46">
        <v>0</v>
      </c>
      <c r="AP8" s="46">
        <v>0</v>
      </c>
      <c r="AQ8" s="46">
        <v>0</v>
      </c>
      <c r="AR8" s="46">
        <v>0</v>
      </c>
      <c r="AS8" s="46">
        <v>1</v>
      </c>
      <c r="AT8" s="46">
        <v>1</v>
      </c>
      <c r="AU8" s="46">
        <v>0</v>
      </c>
      <c r="AV8" s="46">
        <v>0</v>
      </c>
      <c r="AW8" s="46">
        <v>0</v>
      </c>
      <c r="AX8" s="46">
        <v>0</v>
      </c>
      <c r="AY8" s="46">
        <v>0</v>
      </c>
      <c r="AZ8" s="46">
        <v>0</v>
      </c>
      <c r="BA8" s="46">
        <v>1</v>
      </c>
      <c r="BB8" s="46">
        <v>1</v>
      </c>
      <c r="BC8" s="46">
        <v>0</v>
      </c>
      <c r="BD8" s="46">
        <v>0</v>
      </c>
      <c r="BE8" s="46">
        <v>0</v>
      </c>
      <c r="BF8" s="46">
        <v>0</v>
      </c>
      <c r="BG8" s="46">
        <v>0</v>
      </c>
      <c r="BH8" s="46">
        <v>1</v>
      </c>
      <c r="BI8" s="46">
        <v>0</v>
      </c>
      <c r="BJ8" s="46">
        <v>0</v>
      </c>
      <c r="BK8" s="46">
        <v>0</v>
      </c>
      <c r="BL8" s="46">
        <v>0</v>
      </c>
      <c r="BM8" s="46">
        <v>0</v>
      </c>
      <c r="BN8" s="46">
        <v>1</v>
      </c>
      <c r="BO8" s="46">
        <v>0</v>
      </c>
      <c r="BP8" s="46">
        <v>0</v>
      </c>
      <c r="BQ8" s="46">
        <v>0</v>
      </c>
      <c r="BR8" s="46">
        <v>0</v>
      </c>
      <c r="BS8" s="46">
        <v>0</v>
      </c>
      <c r="BT8" s="46">
        <v>0</v>
      </c>
      <c r="BU8" s="46">
        <v>0</v>
      </c>
      <c r="BV8" s="46">
        <v>0</v>
      </c>
      <c r="BW8" s="46">
        <v>0</v>
      </c>
      <c r="BX8" s="46">
        <v>1</v>
      </c>
      <c r="BY8" s="46">
        <v>0</v>
      </c>
      <c r="BZ8" s="46">
        <v>0</v>
      </c>
    </row>
    <row r="9" spans="1:78">
      <c r="A9" s="24">
        <v>8</v>
      </c>
      <c r="B9" s="46"/>
      <c r="C9" s="46">
        <v>1</v>
      </c>
      <c r="D9" s="46"/>
      <c r="E9" s="46"/>
      <c r="F9" s="46">
        <v>4</v>
      </c>
      <c r="G9" s="46"/>
      <c r="H9" s="46"/>
      <c r="I9" s="46">
        <v>35</v>
      </c>
      <c r="J9" s="46">
        <v>0</v>
      </c>
      <c r="K9" s="46">
        <v>30</v>
      </c>
      <c r="L9" s="46">
        <v>20</v>
      </c>
      <c r="M9" s="46">
        <v>0</v>
      </c>
      <c r="N9" s="46">
        <v>10</v>
      </c>
      <c r="O9" s="46">
        <v>0</v>
      </c>
      <c r="P9" s="46">
        <v>0</v>
      </c>
      <c r="Q9" s="46">
        <v>0</v>
      </c>
      <c r="R9" s="46">
        <v>60</v>
      </c>
      <c r="S9" s="34"/>
      <c r="T9" s="46">
        <v>0</v>
      </c>
      <c r="U9" s="46">
        <v>79</v>
      </c>
      <c r="V9" s="46">
        <v>39</v>
      </c>
      <c r="W9" s="46">
        <v>0</v>
      </c>
      <c r="X9" s="46">
        <v>0</v>
      </c>
      <c r="Y9" s="46">
        <v>1</v>
      </c>
      <c r="Z9" s="46">
        <v>0</v>
      </c>
      <c r="AA9" s="46">
        <v>1</v>
      </c>
      <c r="AB9" s="46">
        <v>0</v>
      </c>
      <c r="AC9" s="46">
        <v>0</v>
      </c>
      <c r="AD9" s="46"/>
      <c r="AE9" s="46">
        <v>0</v>
      </c>
      <c r="AF9" s="46"/>
      <c r="AG9" s="46">
        <v>0</v>
      </c>
      <c r="AH9" s="46">
        <v>0</v>
      </c>
      <c r="AI9" s="46">
        <v>0</v>
      </c>
      <c r="AJ9" s="46">
        <v>0</v>
      </c>
      <c r="AK9" s="46">
        <v>0</v>
      </c>
      <c r="AL9" s="46">
        <v>0</v>
      </c>
      <c r="AM9" s="46">
        <v>0</v>
      </c>
      <c r="AN9" s="46">
        <v>0</v>
      </c>
      <c r="AO9" s="46">
        <v>0</v>
      </c>
      <c r="AP9" s="46">
        <v>0</v>
      </c>
      <c r="AQ9" s="46">
        <v>0</v>
      </c>
      <c r="AR9" s="46">
        <v>0</v>
      </c>
      <c r="AS9" s="46">
        <v>0</v>
      </c>
      <c r="AT9" s="46">
        <v>0</v>
      </c>
      <c r="AU9" s="46">
        <v>0</v>
      </c>
      <c r="AV9" s="46">
        <v>0</v>
      </c>
      <c r="AW9" s="46">
        <v>0</v>
      </c>
      <c r="AX9" s="46">
        <v>0</v>
      </c>
      <c r="AY9" s="46">
        <v>0</v>
      </c>
      <c r="AZ9" s="46">
        <v>0</v>
      </c>
      <c r="BA9" s="46">
        <v>1</v>
      </c>
      <c r="BB9" s="46">
        <v>0</v>
      </c>
      <c r="BC9" s="46">
        <v>1</v>
      </c>
      <c r="BD9" s="46">
        <v>0</v>
      </c>
      <c r="BE9" s="46">
        <v>0</v>
      </c>
      <c r="BF9" s="46">
        <v>1</v>
      </c>
      <c r="BG9" s="46">
        <v>1</v>
      </c>
      <c r="BH9" s="46">
        <v>0</v>
      </c>
      <c r="BI9" s="46">
        <v>0</v>
      </c>
      <c r="BJ9" s="46">
        <v>0</v>
      </c>
      <c r="BK9" s="46">
        <v>1</v>
      </c>
      <c r="BL9" s="46">
        <v>0</v>
      </c>
      <c r="BM9" s="46">
        <v>0</v>
      </c>
      <c r="BN9" s="46">
        <v>1</v>
      </c>
      <c r="BO9" s="46">
        <v>0</v>
      </c>
      <c r="BP9" s="46">
        <v>0</v>
      </c>
      <c r="BQ9" s="46">
        <v>0</v>
      </c>
      <c r="BR9" s="46">
        <v>0</v>
      </c>
      <c r="BS9" s="46">
        <v>0</v>
      </c>
      <c r="BT9" s="46">
        <v>0</v>
      </c>
      <c r="BU9" s="46">
        <v>0</v>
      </c>
      <c r="BV9" s="46">
        <v>0</v>
      </c>
      <c r="BW9" s="46">
        <v>0</v>
      </c>
      <c r="BX9" s="46">
        <v>0</v>
      </c>
      <c r="BY9" s="46">
        <v>0</v>
      </c>
      <c r="BZ9" s="46">
        <v>0</v>
      </c>
    </row>
    <row r="10" spans="1:78">
      <c r="A10" s="24">
        <v>9</v>
      </c>
      <c r="B10" s="46"/>
      <c r="C10" s="46">
        <v>1</v>
      </c>
      <c r="D10" s="46"/>
      <c r="E10" s="46"/>
      <c r="F10" s="46">
        <v>3</v>
      </c>
      <c r="G10" s="46"/>
      <c r="H10" s="46"/>
      <c r="I10" s="46">
        <v>0</v>
      </c>
      <c r="J10" s="46">
        <v>0</v>
      </c>
      <c r="K10" s="46">
        <v>5</v>
      </c>
      <c r="L10" s="46">
        <v>15</v>
      </c>
      <c r="M10" s="46">
        <v>40</v>
      </c>
      <c r="N10" s="46">
        <v>0</v>
      </c>
      <c r="O10" s="46">
        <v>0</v>
      </c>
      <c r="P10" s="46">
        <v>30</v>
      </c>
      <c r="Q10" s="46">
        <v>0</v>
      </c>
      <c r="R10" s="46">
        <v>15</v>
      </c>
      <c r="S10" s="46">
        <v>0</v>
      </c>
      <c r="T10" s="46">
        <v>0</v>
      </c>
      <c r="U10" s="46">
        <v>50</v>
      </c>
      <c r="V10" s="46">
        <v>89</v>
      </c>
      <c r="W10" s="46">
        <v>1</v>
      </c>
      <c r="X10" s="46">
        <v>1</v>
      </c>
      <c r="Y10" s="46">
        <v>0</v>
      </c>
      <c r="Z10" s="46">
        <v>1</v>
      </c>
      <c r="AA10" s="46">
        <v>1</v>
      </c>
      <c r="AB10" s="46">
        <v>0</v>
      </c>
      <c r="AC10" s="46">
        <v>0</v>
      </c>
      <c r="AD10" s="46"/>
      <c r="AE10" s="46">
        <v>0</v>
      </c>
      <c r="AF10" s="46"/>
      <c r="AG10" s="46">
        <v>0</v>
      </c>
      <c r="AH10" s="46">
        <v>0</v>
      </c>
      <c r="AI10" s="46">
        <v>0</v>
      </c>
      <c r="AJ10" s="46">
        <v>0</v>
      </c>
      <c r="AK10" s="46">
        <v>0</v>
      </c>
      <c r="AL10" s="46">
        <v>0</v>
      </c>
      <c r="AM10" s="46">
        <v>0</v>
      </c>
      <c r="AN10" s="46">
        <v>0</v>
      </c>
      <c r="AO10" s="46">
        <v>0</v>
      </c>
      <c r="AP10" s="46">
        <v>0</v>
      </c>
      <c r="AQ10" s="46">
        <v>0</v>
      </c>
      <c r="AR10" s="46">
        <v>1</v>
      </c>
      <c r="AS10" s="46">
        <v>0</v>
      </c>
      <c r="AT10" s="46">
        <v>0</v>
      </c>
      <c r="AU10" s="46">
        <v>0</v>
      </c>
      <c r="AV10" s="46">
        <v>0</v>
      </c>
      <c r="AW10" s="46">
        <v>0</v>
      </c>
      <c r="AX10" s="46">
        <v>0</v>
      </c>
      <c r="AY10" s="46">
        <v>0</v>
      </c>
      <c r="AZ10" s="46">
        <v>0</v>
      </c>
      <c r="BA10" s="46">
        <v>1</v>
      </c>
      <c r="BB10" s="46">
        <v>0</v>
      </c>
      <c r="BC10" s="46">
        <v>0</v>
      </c>
      <c r="BD10" s="46">
        <v>1</v>
      </c>
      <c r="BE10" s="46">
        <v>0</v>
      </c>
      <c r="BF10" s="46">
        <v>1</v>
      </c>
      <c r="BG10" s="46">
        <v>1</v>
      </c>
      <c r="BH10" s="46">
        <v>0</v>
      </c>
      <c r="BI10" s="46">
        <v>0</v>
      </c>
      <c r="BJ10" s="46">
        <v>0</v>
      </c>
      <c r="BK10" s="46">
        <v>0</v>
      </c>
      <c r="BL10" s="46">
        <v>0</v>
      </c>
      <c r="BM10" s="46">
        <v>1</v>
      </c>
      <c r="BN10" s="46">
        <v>1</v>
      </c>
      <c r="BO10" s="46">
        <v>1</v>
      </c>
      <c r="BP10" s="46">
        <v>0</v>
      </c>
      <c r="BQ10" s="46">
        <v>0</v>
      </c>
      <c r="BR10" s="46">
        <v>0</v>
      </c>
      <c r="BS10" s="46">
        <v>0</v>
      </c>
      <c r="BT10" s="46">
        <v>0</v>
      </c>
      <c r="BU10" s="46">
        <v>1</v>
      </c>
      <c r="BV10" s="46">
        <v>0</v>
      </c>
      <c r="BW10" s="46">
        <v>0</v>
      </c>
      <c r="BX10" s="46">
        <v>0</v>
      </c>
      <c r="BY10" s="46">
        <v>0</v>
      </c>
      <c r="BZ10" s="46">
        <v>0</v>
      </c>
    </row>
    <row r="11" spans="1:78">
      <c r="A11" s="24">
        <v>10</v>
      </c>
      <c r="B11" s="46"/>
      <c r="C11" s="46">
        <v>1</v>
      </c>
      <c r="D11" s="46"/>
      <c r="E11" s="46"/>
      <c r="F11" s="46">
        <v>3</v>
      </c>
      <c r="G11" s="46"/>
      <c r="H11" s="46"/>
      <c r="I11" s="46">
        <v>10</v>
      </c>
      <c r="J11" s="46">
        <v>0</v>
      </c>
      <c r="K11" s="46">
        <v>0</v>
      </c>
      <c r="L11" s="46">
        <v>10</v>
      </c>
      <c r="M11" s="46">
        <v>10</v>
      </c>
      <c r="N11" s="46">
        <v>0</v>
      </c>
      <c r="O11" s="46">
        <v>15</v>
      </c>
      <c r="P11" s="46">
        <v>0</v>
      </c>
      <c r="Q11" s="46">
        <v>0</v>
      </c>
      <c r="R11" s="46">
        <v>50</v>
      </c>
      <c r="S11" s="46">
        <v>0</v>
      </c>
      <c r="T11" s="46">
        <v>7</v>
      </c>
      <c r="U11" s="46">
        <v>27</v>
      </c>
      <c r="V11" s="46">
        <v>13</v>
      </c>
      <c r="W11" s="46">
        <v>0</v>
      </c>
      <c r="X11" s="46">
        <v>1</v>
      </c>
      <c r="Y11" s="46">
        <v>0</v>
      </c>
      <c r="Z11" s="46">
        <v>1</v>
      </c>
      <c r="AA11" s="46">
        <v>0</v>
      </c>
      <c r="AB11" s="46">
        <v>0</v>
      </c>
      <c r="AC11" s="46">
        <v>0</v>
      </c>
      <c r="AD11" s="46"/>
      <c r="AE11" s="46">
        <v>0</v>
      </c>
      <c r="AF11" s="46"/>
      <c r="AG11" s="46">
        <v>0</v>
      </c>
      <c r="AH11" s="46">
        <v>0</v>
      </c>
      <c r="AI11" s="46">
        <v>0</v>
      </c>
      <c r="AJ11" s="46">
        <v>0</v>
      </c>
      <c r="AK11" s="46">
        <v>0</v>
      </c>
      <c r="AL11" s="46">
        <v>1</v>
      </c>
      <c r="AM11" s="46">
        <v>0</v>
      </c>
      <c r="AN11" s="46">
        <v>0</v>
      </c>
      <c r="AO11" s="46">
        <v>1</v>
      </c>
      <c r="AP11" s="46">
        <v>0</v>
      </c>
      <c r="AQ11" s="46">
        <v>0</v>
      </c>
      <c r="AR11" s="46">
        <v>0</v>
      </c>
      <c r="AS11" s="46">
        <v>0</v>
      </c>
      <c r="AT11" s="46">
        <v>0</v>
      </c>
      <c r="AU11" s="46">
        <v>0</v>
      </c>
      <c r="AV11" s="46">
        <v>0</v>
      </c>
      <c r="AW11" s="46">
        <v>0</v>
      </c>
      <c r="AX11" s="46">
        <v>0</v>
      </c>
      <c r="AY11" s="46">
        <v>0</v>
      </c>
      <c r="AZ11" s="46">
        <v>0</v>
      </c>
      <c r="BA11" s="46">
        <v>1</v>
      </c>
      <c r="BB11" s="46">
        <v>0</v>
      </c>
      <c r="BC11" s="46">
        <v>0</v>
      </c>
      <c r="BD11" s="46">
        <v>1</v>
      </c>
      <c r="BE11" s="46">
        <v>0</v>
      </c>
      <c r="BF11" s="46">
        <v>0</v>
      </c>
      <c r="BG11" s="46">
        <v>0</v>
      </c>
      <c r="BH11" s="46">
        <v>0</v>
      </c>
      <c r="BI11" s="46">
        <v>0</v>
      </c>
      <c r="BJ11" s="46">
        <v>0</v>
      </c>
      <c r="BK11" s="46">
        <v>0</v>
      </c>
      <c r="BL11" s="46">
        <v>0</v>
      </c>
      <c r="BM11" s="46">
        <v>0</v>
      </c>
      <c r="BN11" s="46">
        <v>1</v>
      </c>
      <c r="BO11" s="46">
        <v>0</v>
      </c>
      <c r="BP11" s="46">
        <v>0</v>
      </c>
      <c r="BQ11" s="46">
        <v>0</v>
      </c>
      <c r="BR11" s="46">
        <v>1</v>
      </c>
      <c r="BS11" s="46">
        <v>0</v>
      </c>
      <c r="BT11" s="46">
        <v>0</v>
      </c>
      <c r="BU11" s="46">
        <v>0</v>
      </c>
      <c r="BV11" s="46">
        <v>0</v>
      </c>
      <c r="BW11" s="46">
        <v>0</v>
      </c>
      <c r="BX11" s="46">
        <v>0</v>
      </c>
      <c r="BY11" s="46">
        <v>0</v>
      </c>
      <c r="BZ11" s="46">
        <v>0</v>
      </c>
    </row>
    <row r="12" spans="1:78">
      <c r="A12" s="24">
        <v>11</v>
      </c>
      <c r="B12" s="46"/>
      <c r="C12" s="46">
        <v>1</v>
      </c>
      <c r="D12" s="46"/>
      <c r="E12" s="46"/>
      <c r="F12" s="46">
        <v>3</v>
      </c>
      <c r="G12" s="46"/>
      <c r="H12" s="46"/>
      <c r="I12" s="46">
        <v>19</v>
      </c>
      <c r="J12" s="46">
        <v>0</v>
      </c>
      <c r="K12" s="46">
        <v>0</v>
      </c>
      <c r="L12" s="46">
        <v>10</v>
      </c>
      <c r="M12" s="46">
        <v>10</v>
      </c>
      <c r="N12" s="46">
        <v>0</v>
      </c>
      <c r="O12" s="46">
        <v>0</v>
      </c>
      <c r="P12" s="46">
        <v>0</v>
      </c>
      <c r="Q12" s="46">
        <v>0</v>
      </c>
      <c r="R12" s="46">
        <v>60</v>
      </c>
      <c r="S12" s="46">
        <v>0</v>
      </c>
      <c r="T12" s="46">
        <v>3</v>
      </c>
      <c r="U12" s="46">
        <v>19</v>
      </c>
      <c r="V12" s="46">
        <v>18</v>
      </c>
      <c r="W12" s="46">
        <v>1</v>
      </c>
      <c r="X12" s="46">
        <v>1</v>
      </c>
      <c r="Y12" s="46">
        <v>1</v>
      </c>
      <c r="Z12" s="46">
        <v>0</v>
      </c>
      <c r="AA12" s="46">
        <v>0</v>
      </c>
      <c r="AB12" s="46">
        <v>1</v>
      </c>
      <c r="AC12" s="46">
        <v>0</v>
      </c>
      <c r="AD12" s="46"/>
      <c r="AE12" s="46">
        <v>0</v>
      </c>
      <c r="AF12" s="46"/>
      <c r="AG12" s="46">
        <v>0</v>
      </c>
      <c r="AH12" s="46">
        <v>0</v>
      </c>
      <c r="AI12" s="46">
        <v>0</v>
      </c>
      <c r="AJ12" s="46">
        <v>0</v>
      </c>
      <c r="AK12" s="46">
        <v>0</v>
      </c>
      <c r="AL12" s="46">
        <v>0</v>
      </c>
      <c r="AM12" s="46">
        <v>0</v>
      </c>
      <c r="AN12" s="46">
        <v>0</v>
      </c>
      <c r="AO12" s="46">
        <v>1</v>
      </c>
      <c r="AP12" s="46">
        <v>0</v>
      </c>
      <c r="AQ12" s="46">
        <v>1</v>
      </c>
      <c r="AR12" s="46">
        <v>0</v>
      </c>
      <c r="AS12" s="46">
        <v>0</v>
      </c>
      <c r="AT12" s="46">
        <v>0</v>
      </c>
      <c r="AU12" s="46">
        <v>0</v>
      </c>
      <c r="AV12" s="46">
        <v>0</v>
      </c>
      <c r="AW12" s="46">
        <v>0</v>
      </c>
      <c r="AX12" s="46">
        <v>0</v>
      </c>
      <c r="AY12" s="46">
        <v>0</v>
      </c>
      <c r="AZ12" s="46">
        <v>0</v>
      </c>
      <c r="BA12" s="46">
        <v>0</v>
      </c>
      <c r="BB12" s="46">
        <v>0</v>
      </c>
      <c r="BC12" s="46">
        <v>1</v>
      </c>
      <c r="BD12" s="46">
        <v>0</v>
      </c>
      <c r="BE12" s="46">
        <v>0</v>
      </c>
      <c r="BF12" s="46">
        <v>0</v>
      </c>
      <c r="BG12" s="46">
        <v>0</v>
      </c>
      <c r="BH12" s="46">
        <v>1</v>
      </c>
      <c r="BI12" s="46">
        <v>0</v>
      </c>
      <c r="BJ12" s="46">
        <v>0</v>
      </c>
      <c r="BK12" s="46">
        <v>1</v>
      </c>
      <c r="BL12" s="46">
        <v>0</v>
      </c>
      <c r="BM12" s="46">
        <v>0</v>
      </c>
      <c r="BN12" s="46">
        <v>1</v>
      </c>
      <c r="BO12" s="46">
        <v>0</v>
      </c>
      <c r="BP12" s="46">
        <v>0</v>
      </c>
      <c r="BQ12" s="46">
        <v>0</v>
      </c>
      <c r="BR12" s="46">
        <v>0</v>
      </c>
      <c r="BS12" s="46">
        <v>0</v>
      </c>
      <c r="BT12" s="46">
        <v>1</v>
      </c>
      <c r="BU12" s="46">
        <v>0</v>
      </c>
      <c r="BV12" s="46">
        <v>0</v>
      </c>
      <c r="BW12" s="46">
        <v>0</v>
      </c>
      <c r="BX12" s="46">
        <v>0</v>
      </c>
      <c r="BY12" s="46">
        <v>0</v>
      </c>
      <c r="BZ12" s="46">
        <v>1</v>
      </c>
    </row>
    <row r="13" spans="1:78">
      <c r="A13" s="24">
        <v>12</v>
      </c>
      <c r="B13" s="46"/>
      <c r="C13" s="46">
        <v>1</v>
      </c>
      <c r="D13" s="46"/>
      <c r="E13" s="46"/>
      <c r="F13" s="46">
        <v>4</v>
      </c>
      <c r="G13" s="46"/>
      <c r="H13" s="46"/>
      <c r="I13" s="46">
        <v>0</v>
      </c>
      <c r="J13" s="46">
        <v>15</v>
      </c>
      <c r="K13" s="46">
        <v>0</v>
      </c>
      <c r="L13" s="46">
        <v>30</v>
      </c>
      <c r="M13" s="46">
        <v>40</v>
      </c>
      <c r="N13" s="46">
        <v>0</v>
      </c>
      <c r="O13" s="46">
        <v>0</v>
      </c>
      <c r="P13" s="46">
        <v>0</v>
      </c>
      <c r="Q13" s="46">
        <v>0</v>
      </c>
      <c r="R13" s="46">
        <v>80</v>
      </c>
      <c r="S13" s="34"/>
      <c r="T13" s="46">
        <v>3</v>
      </c>
      <c r="U13" s="46">
        <v>70</v>
      </c>
      <c r="V13" s="46">
        <v>88</v>
      </c>
      <c r="W13" s="46">
        <v>1</v>
      </c>
      <c r="X13" s="46">
        <v>0</v>
      </c>
      <c r="Y13" s="46">
        <v>1</v>
      </c>
      <c r="Z13" s="46">
        <v>0</v>
      </c>
      <c r="AA13" s="46">
        <v>0</v>
      </c>
      <c r="AB13" s="46">
        <v>0</v>
      </c>
      <c r="AC13" s="46">
        <v>0</v>
      </c>
      <c r="AD13" s="46"/>
      <c r="AE13" s="46">
        <v>0</v>
      </c>
      <c r="AF13" s="46"/>
      <c r="AG13" s="51">
        <v>1</v>
      </c>
      <c r="AH13" s="46">
        <v>0</v>
      </c>
      <c r="AI13" s="46">
        <v>1</v>
      </c>
      <c r="AJ13" s="46">
        <v>1</v>
      </c>
      <c r="AK13" s="46">
        <v>1</v>
      </c>
      <c r="AL13" s="46">
        <v>0</v>
      </c>
      <c r="AM13" s="46">
        <v>1</v>
      </c>
      <c r="AN13" s="46">
        <v>1</v>
      </c>
      <c r="AO13" s="46">
        <v>0</v>
      </c>
      <c r="AP13" s="46">
        <v>0</v>
      </c>
      <c r="AQ13" s="46">
        <v>0</v>
      </c>
      <c r="AR13" s="46">
        <v>0</v>
      </c>
      <c r="AS13" s="46">
        <v>0</v>
      </c>
      <c r="AT13" s="46">
        <v>0</v>
      </c>
      <c r="AU13" s="46">
        <v>0</v>
      </c>
      <c r="AV13" s="46">
        <v>0</v>
      </c>
      <c r="AW13" s="46">
        <v>0</v>
      </c>
      <c r="AX13" s="46">
        <v>0</v>
      </c>
      <c r="AY13" s="46">
        <v>0</v>
      </c>
      <c r="AZ13" s="46">
        <v>0</v>
      </c>
      <c r="BA13" s="46">
        <v>1</v>
      </c>
      <c r="BB13" s="46">
        <v>0</v>
      </c>
      <c r="BC13" s="46">
        <v>0</v>
      </c>
      <c r="BD13" s="46">
        <v>0</v>
      </c>
      <c r="BE13" s="46">
        <v>0</v>
      </c>
      <c r="BF13" s="46">
        <v>0</v>
      </c>
      <c r="BG13" s="46">
        <v>0</v>
      </c>
      <c r="BH13" s="46">
        <v>0</v>
      </c>
      <c r="BI13" s="46">
        <v>1</v>
      </c>
      <c r="BJ13" s="46">
        <v>0</v>
      </c>
      <c r="BK13" s="46">
        <v>0</v>
      </c>
      <c r="BL13" s="46">
        <v>0</v>
      </c>
      <c r="BM13" s="46">
        <v>0</v>
      </c>
      <c r="BN13" s="46">
        <v>0</v>
      </c>
      <c r="BO13" s="46">
        <v>0</v>
      </c>
      <c r="BP13" s="46">
        <v>0</v>
      </c>
      <c r="BQ13" s="46">
        <v>0</v>
      </c>
      <c r="BR13" s="46">
        <v>0</v>
      </c>
      <c r="BS13" s="46">
        <v>0</v>
      </c>
      <c r="BT13" s="46">
        <v>0</v>
      </c>
      <c r="BU13" s="46">
        <v>0</v>
      </c>
      <c r="BV13" s="46">
        <v>0</v>
      </c>
      <c r="BW13" s="46">
        <v>0</v>
      </c>
      <c r="BX13" s="46">
        <v>0</v>
      </c>
      <c r="BY13" s="46">
        <v>1</v>
      </c>
      <c r="BZ13" s="46">
        <v>0</v>
      </c>
    </row>
    <row r="14" spans="1:78">
      <c r="A14" s="24">
        <v>13</v>
      </c>
      <c r="B14" s="46"/>
      <c r="C14" s="46">
        <v>1</v>
      </c>
      <c r="D14" s="46"/>
      <c r="E14" s="46"/>
      <c r="F14" s="46">
        <v>2</v>
      </c>
      <c r="G14" s="46"/>
      <c r="H14" s="46"/>
      <c r="I14" s="46">
        <v>0</v>
      </c>
      <c r="J14" s="46">
        <v>0</v>
      </c>
      <c r="K14" s="46">
        <v>15</v>
      </c>
      <c r="L14" s="46">
        <v>15</v>
      </c>
      <c r="M14" s="46">
        <v>25</v>
      </c>
      <c r="N14" s="46">
        <v>0</v>
      </c>
      <c r="O14" s="46">
        <v>0</v>
      </c>
      <c r="P14" s="46">
        <v>0</v>
      </c>
      <c r="Q14" s="46">
        <v>0</v>
      </c>
      <c r="R14" s="46">
        <v>0</v>
      </c>
      <c r="S14" s="46">
        <v>0</v>
      </c>
      <c r="T14" s="46">
        <v>4</v>
      </c>
      <c r="U14" s="46">
        <v>46</v>
      </c>
      <c r="V14" s="46">
        <v>73</v>
      </c>
      <c r="W14" s="46">
        <v>0</v>
      </c>
      <c r="X14" s="46">
        <v>0</v>
      </c>
      <c r="Y14" s="46">
        <v>0</v>
      </c>
      <c r="Z14" s="46">
        <v>1</v>
      </c>
      <c r="AA14" s="46">
        <v>0</v>
      </c>
      <c r="AB14" s="46">
        <v>0</v>
      </c>
      <c r="AC14" s="46">
        <v>0</v>
      </c>
      <c r="AD14" s="46"/>
      <c r="AE14" s="46">
        <v>1</v>
      </c>
      <c r="AF14" s="46"/>
      <c r="AG14" s="46">
        <v>0</v>
      </c>
      <c r="AH14" s="46">
        <v>0</v>
      </c>
      <c r="AI14" s="46">
        <v>0</v>
      </c>
      <c r="AJ14" s="46">
        <v>0</v>
      </c>
      <c r="AK14" s="46">
        <v>0</v>
      </c>
      <c r="AL14" s="46">
        <v>0</v>
      </c>
      <c r="AM14" s="46">
        <v>0</v>
      </c>
      <c r="AN14" s="46">
        <v>0</v>
      </c>
      <c r="AO14" s="46">
        <v>0</v>
      </c>
      <c r="AP14" s="46">
        <v>0</v>
      </c>
      <c r="AQ14" s="46">
        <v>0</v>
      </c>
      <c r="AR14" s="46">
        <v>0</v>
      </c>
      <c r="AS14" s="46">
        <v>0</v>
      </c>
      <c r="AT14" s="46">
        <v>0</v>
      </c>
      <c r="AU14" s="46">
        <v>0</v>
      </c>
      <c r="AV14" s="46">
        <v>0</v>
      </c>
      <c r="AW14" s="46">
        <v>0</v>
      </c>
      <c r="AX14" s="46">
        <v>0</v>
      </c>
      <c r="AY14" s="46">
        <v>0</v>
      </c>
      <c r="AZ14" s="46">
        <v>0</v>
      </c>
      <c r="BA14" s="46">
        <v>1</v>
      </c>
      <c r="BB14" s="50">
        <v>1</v>
      </c>
      <c r="BC14" s="46">
        <v>7</v>
      </c>
      <c r="BD14" s="46">
        <v>1</v>
      </c>
      <c r="BE14" s="46">
        <v>0</v>
      </c>
      <c r="BF14" s="46">
        <v>0</v>
      </c>
      <c r="BG14" s="46">
        <v>1</v>
      </c>
      <c r="BH14" s="46">
        <v>0</v>
      </c>
      <c r="BI14" s="46">
        <v>0</v>
      </c>
      <c r="BJ14" s="46">
        <v>0</v>
      </c>
      <c r="BK14" s="46">
        <v>0</v>
      </c>
      <c r="BL14" s="46">
        <v>0</v>
      </c>
      <c r="BM14" s="46">
        <v>0</v>
      </c>
      <c r="BN14" s="46">
        <v>1</v>
      </c>
      <c r="BO14" s="46">
        <v>0</v>
      </c>
      <c r="BP14" s="46">
        <v>0</v>
      </c>
      <c r="BQ14" s="46">
        <v>0</v>
      </c>
      <c r="BR14" s="46">
        <v>1</v>
      </c>
      <c r="BS14" s="50">
        <v>0</v>
      </c>
      <c r="BT14" s="46">
        <v>0</v>
      </c>
      <c r="BU14" s="46">
        <v>0</v>
      </c>
      <c r="BV14" s="46">
        <v>0</v>
      </c>
      <c r="BW14" s="46">
        <v>0</v>
      </c>
      <c r="BX14" s="46">
        <v>0</v>
      </c>
      <c r="BY14" s="46">
        <v>0</v>
      </c>
      <c r="BZ14" s="46">
        <v>0</v>
      </c>
    </row>
    <row r="15" spans="1:78">
      <c r="A15" s="24">
        <v>14</v>
      </c>
      <c r="B15" s="46"/>
      <c r="C15" s="46">
        <v>1</v>
      </c>
      <c r="D15" s="46"/>
      <c r="E15" s="46"/>
      <c r="F15" s="46">
        <v>3</v>
      </c>
      <c r="G15" s="46"/>
      <c r="H15" s="46"/>
      <c r="I15" s="46">
        <v>38</v>
      </c>
      <c r="J15" s="46">
        <v>0</v>
      </c>
      <c r="K15" s="46">
        <v>3</v>
      </c>
      <c r="L15" s="46">
        <v>10</v>
      </c>
      <c r="M15" s="46">
        <v>20</v>
      </c>
      <c r="N15" s="46">
        <v>0</v>
      </c>
      <c r="O15" s="46">
        <v>15</v>
      </c>
      <c r="P15" s="46">
        <v>15</v>
      </c>
      <c r="Q15" s="46">
        <v>0</v>
      </c>
      <c r="R15" s="46">
        <v>0</v>
      </c>
      <c r="S15" s="46">
        <v>0</v>
      </c>
      <c r="T15" s="46">
        <v>0</v>
      </c>
      <c r="U15" s="46">
        <v>47</v>
      </c>
      <c r="V15" s="46">
        <v>64</v>
      </c>
      <c r="W15" s="46">
        <v>1</v>
      </c>
      <c r="X15" s="46">
        <v>1</v>
      </c>
      <c r="Y15" s="46">
        <v>0</v>
      </c>
      <c r="Z15" s="46">
        <v>1</v>
      </c>
      <c r="AA15" s="46">
        <v>0</v>
      </c>
      <c r="AB15" s="46">
        <v>0</v>
      </c>
      <c r="AC15" s="46">
        <v>0</v>
      </c>
      <c r="AD15" s="46"/>
      <c r="AE15" s="46">
        <v>0</v>
      </c>
      <c r="AF15" s="46"/>
      <c r="AG15" s="46">
        <v>0</v>
      </c>
      <c r="AH15" s="46">
        <v>0</v>
      </c>
      <c r="AI15" s="46">
        <v>0</v>
      </c>
      <c r="AJ15" s="46">
        <v>0</v>
      </c>
      <c r="AK15" s="46">
        <v>0</v>
      </c>
      <c r="AL15" s="46">
        <v>0</v>
      </c>
      <c r="AM15" s="46">
        <v>0</v>
      </c>
      <c r="AN15" s="46">
        <v>0</v>
      </c>
      <c r="AO15" s="46">
        <v>0</v>
      </c>
      <c r="AP15" s="46">
        <v>0</v>
      </c>
      <c r="AQ15" s="46">
        <v>0</v>
      </c>
      <c r="AR15" s="46">
        <v>0</v>
      </c>
      <c r="AS15" s="46">
        <v>0</v>
      </c>
      <c r="AT15" s="46">
        <v>1</v>
      </c>
      <c r="AU15" s="46">
        <v>0</v>
      </c>
      <c r="AV15" s="46">
        <v>0</v>
      </c>
      <c r="AW15" s="46">
        <v>0</v>
      </c>
      <c r="AX15" s="46">
        <v>0</v>
      </c>
      <c r="AY15" s="46">
        <v>0</v>
      </c>
      <c r="AZ15" s="46">
        <v>0</v>
      </c>
      <c r="BA15" s="46">
        <v>1</v>
      </c>
      <c r="BB15" s="46">
        <v>0</v>
      </c>
      <c r="BC15" s="46">
        <v>0</v>
      </c>
      <c r="BD15" s="46">
        <v>0</v>
      </c>
      <c r="BE15" s="46">
        <v>1</v>
      </c>
      <c r="BF15" s="46">
        <v>0</v>
      </c>
      <c r="BG15" s="46">
        <v>0</v>
      </c>
      <c r="BH15" s="46">
        <v>1</v>
      </c>
      <c r="BI15" s="46">
        <v>0</v>
      </c>
      <c r="BJ15" s="46">
        <v>0</v>
      </c>
      <c r="BK15" s="46">
        <v>1</v>
      </c>
      <c r="BL15" s="46">
        <v>1</v>
      </c>
      <c r="BM15" s="46">
        <v>1</v>
      </c>
      <c r="BN15" s="46">
        <v>1</v>
      </c>
      <c r="BO15" s="46">
        <v>0</v>
      </c>
      <c r="BP15" s="46">
        <v>0</v>
      </c>
      <c r="BQ15" s="46">
        <v>0</v>
      </c>
      <c r="BR15" s="46">
        <v>0</v>
      </c>
      <c r="BS15" s="46">
        <v>0</v>
      </c>
      <c r="BT15" s="46">
        <v>0</v>
      </c>
      <c r="BU15" s="46">
        <v>0</v>
      </c>
      <c r="BV15" s="46">
        <v>0</v>
      </c>
      <c r="BW15" s="46">
        <v>0</v>
      </c>
      <c r="BX15" s="46">
        <v>0</v>
      </c>
      <c r="BY15" s="46">
        <v>0</v>
      </c>
      <c r="BZ15" s="46">
        <v>0</v>
      </c>
    </row>
    <row r="16" spans="1:78">
      <c r="A16" s="24">
        <v>15</v>
      </c>
      <c r="B16" s="46"/>
      <c r="C16" s="46">
        <v>1</v>
      </c>
      <c r="D16" s="46"/>
      <c r="E16" s="46"/>
      <c r="F16" s="46">
        <v>1</v>
      </c>
      <c r="G16" s="46"/>
      <c r="H16" s="46"/>
      <c r="I16" s="46">
        <v>15</v>
      </c>
      <c r="J16" s="46">
        <v>0</v>
      </c>
      <c r="K16" s="46">
        <v>0</v>
      </c>
      <c r="L16" s="46">
        <v>0</v>
      </c>
      <c r="M16" s="46">
        <v>0</v>
      </c>
      <c r="N16" s="46">
        <v>0</v>
      </c>
      <c r="O16" s="46">
        <v>0</v>
      </c>
      <c r="P16" s="46">
        <v>0</v>
      </c>
      <c r="Q16" s="46">
        <v>0</v>
      </c>
      <c r="R16" s="46">
        <v>0</v>
      </c>
      <c r="S16" s="46">
        <v>0</v>
      </c>
      <c r="T16" s="46">
        <v>0</v>
      </c>
      <c r="U16" s="46">
        <v>0</v>
      </c>
      <c r="V16" s="46">
        <v>0</v>
      </c>
      <c r="W16" s="46">
        <v>1</v>
      </c>
      <c r="X16" s="46">
        <v>1</v>
      </c>
      <c r="Y16" s="46">
        <v>0</v>
      </c>
      <c r="Z16" s="46">
        <v>0</v>
      </c>
      <c r="AA16" s="46">
        <v>0</v>
      </c>
      <c r="AB16" s="46">
        <v>0</v>
      </c>
      <c r="AC16" s="46">
        <v>0</v>
      </c>
      <c r="AD16" s="46"/>
      <c r="AE16" s="46">
        <v>0</v>
      </c>
      <c r="AF16" s="46"/>
      <c r="AG16" s="46">
        <v>0</v>
      </c>
      <c r="AH16" s="46">
        <v>0</v>
      </c>
      <c r="AI16" s="46">
        <v>0</v>
      </c>
      <c r="AJ16" s="46">
        <v>0</v>
      </c>
      <c r="AK16" s="46">
        <v>0</v>
      </c>
      <c r="AL16" s="46">
        <v>0</v>
      </c>
      <c r="AM16" s="46">
        <v>0</v>
      </c>
      <c r="AN16" s="46">
        <v>0</v>
      </c>
      <c r="AO16" s="46">
        <v>0</v>
      </c>
      <c r="AP16" s="46">
        <v>0</v>
      </c>
      <c r="AQ16" s="46">
        <v>0</v>
      </c>
      <c r="AR16" s="46">
        <v>0</v>
      </c>
      <c r="AS16" s="46">
        <v>0</v>
      </c>
      <c r="AT16" s="46">
        <v>0</v>
      </c>
      <c r="AU16" s="46">
        <v>0</v>
      </c>
      <c r="AV16" s="46">
        <v>0</v>
      </c>
      <c r="AW16" s="46">
        <v>0</v>
      </c>
      <c r="AX16" s="46">
        <v>0</v>
      </c>
      <c r="AY16" s="46">
        <v>0</v>
      </c>
      <c r="AZ16" s="46">
        <v>0</v>
      </c>
      <c r="BA16" s="46">
        <v>0</v>
      </c>
      <c r="BB16" s="46">
        <v>0</v>
      </c>
      <c r="BC16" s="46">
        <v>0</v>
      </c>
      <c r="BD16" s="46">
        <v>0</v>
      </c>
      <c r="BE16" s="46">
        <v>1</v>
      </c>
      <c r="BF16" s="46">
        <v>1</v>
      </c>
      <c r="BG16" s="46">
        <v>1</v>
      </c>
      <c r="BH16" s="46">
        <v>0</v>
      </c>
      <c r="BI16" s="46">
        <v>1</v>
      </c>
      <c r="BJ16" s="46">
        <v>1</v>
      </c>
      <c r="BK16" s="46">
        <v>0</v>
      </c>
      <c r="BL16" s="46">
        <v>0</v>
      </c>
      <c r="BM16" s="46">
        <v>0</v>
      </c>
      <c r="BN16" s="46">
        <v>0</v>
      </c>
      <c r="BO16" s="46">
        <v>0</v>
      </c>
      <c r="BP16" s="46">
        <v>0</v>
      </c>
      <c r="BQ16" s="46">
        <v>0</v>
      </c>
      <c r="BR16" s="46">
        <v>0</v>
      </c>
      <c r="BS16" s="46">
        <v>0</v>
      </c>
      <c r="BT16" s="46">
        <v>0</v>
      </c>
      <c r="BU16" s="46">
        <v>0</v>
      </c>
      <c r="BV16" s="46">
        <v>0</v>
      </c>
      <c r="BW16" s="46">
        <v>0</v>
      </c>
      <c r="BX16" s="46">
        <v>0</v>
      </c>
      <c r="BY16" s="46">
        <v>0</v>
      </c>
      <c r="BZ16" s="46">
        <v>0</v>
      </c>
    </row>
    <row r="17" spans="1:78">
      <c r="A17" s="24">
        <v>16</v>
      </c>
      <c r="B17" s="46"/>
      <c r="C17" s="46">
        <v>1</v>
      </c>
      <c r="D17" s="46"/>
      <c r="E17" s="46"/>
      <c r="F17" s="46">
        <v>3</v>
      </c>
      <c r="G17" s="46"/>
      <c r="H17" s="46"/>
      <c r="I17" s="46">
        <v>33</v>
      </c>
      <c r="J17" s="46">
        <v>15</v>
      </c>
      <c r="K17" s="46">
        <v>0</v>
      </c>
      <c r="L17" s="46">
        <v>15</v>
      </c>
      <c r="M17" s="46">
        <v>40</v>
      </c>
      <c r="N17" s="46">
        <v>0</v>
      </c>
      <c r="O17" s="46">
        <v>0</v>
      </c>
      <c r="P17" s="46">
        <v>0</v>
      </c>
      <c r="Q17" s="46">
        <v>0</v>
      </c>
      <c r="R17" s="46">
        <v>0</v>
      </c>
      <c r="S17" s="46">
        <v>0</v>
      </c>
      <c r="T17" s="46">
        <v>4</v>
      </c>
      <c r="U17" s="46">
        <v>62</v>
      </c>
      <c r="V17" s="46">
        <v>102</v>
      </c>
      <c r="W17" s="46">
        <v>0</v>
      </c>
      <c r="X17" s="46">
        <v>0</v>
      </c>
      <c r="Y17" s="46">
        <v>1</v>
      </c>
      <c r="Z17" s="46">
        <v>0</v>
      </c>
      <c r="AA17" s="46">
        <v>0</v>
      </c>
      <c r="AB17" s="46">
        <v>0</v>
      </c>
      <c r="AC17" s="46">
        <v>0</v>
      </c>
      <c r="AD17" s="46"/>
      <c r="AE17" s="46">
        <v>0</v>
      </c>
      <c r="AF17" s="46"/>
      <c r="AG17" s="46">
        <v>0</v>
      </c>
      <c r="AH17" s="46">
        <v>0</v>
      </c>
      <c r="AI17" s="46">
        <v>0</v>
      </c>
      <c r="AJ17" s="46">
        <v>0</v>
      </c>
      <c r="AK17" s="46">
        <v>0</v>
      </c>
      <c r="AL17" s="46">
        <v>0</v>
      </c>
      <c r="AM17" s="46">
        <v>0</v>
      </c>
      <c r="AN17" s="46">
        <v>0</v>
      </c>
      <c r="AO17" s="46">
        <v>0</v>
      </c>
      <c r="AP17" s="46">
        <v>0</v>
      </c>
      <c r="AQ17" s="46">
        <v>0</v>
      </c>
      <c r="AR17" s="46">
        <v>0</v>
      </c>
      <c r="AS17" s="46">
        <v>0</v>
      </c>
      <c r="AT17" s="46">
        <v>0</v>
      </c>
      <c r="AU17" s="46">
        <v>0</v>
      </c>
      <c r="AV17" s="46">
        <v>0</v>
      </c>
      <c r="AW17" s="46">
        <v>0</v>
      </c>
      <c r="AX17" s="46">
        <v>0</v>
      </c>
      <c r="AY17" s="46">
        <v>0</v>
      </c>
      <c r="AZ17" s="46">
        <v>0</v>
      </c>
      <c r="BA17" s="51">
        <v>1</v>
      </c>
      <c r="BB17" s="46">
        <v>1</v>
      </c>
      <c r="BC17" s="46">
        <v>0</v>
      </c>
      <c r="BD17" s="46">
        <v>0</v>
      </c>
      <c r="BE17" s="46">
        <v>0</v>
      </c>
      <c r="BF17" s="46">
        <v>0</v>
      </c>
      <c r="BG17" s="46">
        <v>0</v>
      </c>
      <c r="BH17" s="46">
        <v>0</v>
      </c>
      <c r="BI17" s="46">
        <v>0</v>
      </c>
      <c r="BJ17" s="46">
        <v>0</v>
      </c>
      <c r="BK17" s="46">
        <v>0</v>
      </c>
      <c r="BL17" s="46">
        <v>1</v>
      </c>
      <c r="BM17" s="46">
        <v>0</v>
      </c>
      <c r="BN17" s="46">
        <v>0</v>
      </c>
      <c r="BO17" s="46">
        <v>1</v>
      </c>
      <c r="BP17" s="46">
        <v>0</v>
      </c>
      <c r="BQ17" s="46">
        <v>0</v>
      </c>
      <c r="BR17" s="46">
        <v>0</v>
      </c>
      <c r="BS17" s="46">
        <v>0</v>
      </c>
      <c r="BT17" s="46">
        <v>0</v>
      </c>
      <c r="BU17" s="46">
        <v>0</v>
      </c>
      <c r="BV17" s="46">
        <v>0</v>
      </c>
      <c r="BW17" s="46">
        <v>0</v>
      </c>
      <c r="BX17" s="46">
        <v>0</v>
      </c>
      <c r="BY17" s="46">
        <v>0</v>
      </c>
      <c r="BZ17" s="46">
        <v>0</v>
      </c>
    </row>
    <row r="18" spans="1:78">
      <c r="A18" s="24">
        <v>17</v>
      </c>
      <c r="B18" s="46"/>
      <c r="C18" s="46">
        <v>1</v>
      </c>
      <c r="D18" s="46"/>
      <c r="E18" s="46"/>
      <c r="F18" s="46">
        <v>2</v>
      </c>
      <c r="G18" s="46"/>
      <c r="H18" s="46"/>
      <c r="I18" s="46">
        <v>0</v>
      </c>
      <c r="J18" s="46">
        <v>0</v>
      </c>
      <c r="K18" s="46">
        <v>0</v>
      </c>
      <c r="L18" s="46">
        <v>15</v>
      </c>
      <c r="M18" s="46">
        <v>40</v>
      </c>
      <c r="N18" s="46">
        <v>0</v>
      </c>
      <c r="O18" s="46">
        <v>0</v>
      </c>
      <c r="P18" s="46">
        <v>0</v>
      </c>
      <c r="Q18" s="46">
        <v>0</v>
      </c>
      <c r="R18" s="46">
        <v>0</v>
      </c>
      <c r="S18" s="46">
        <v>0</v>
      </c>
      <c r="T18" s="46">
        <v>3</v>
      </c>
      <c r="U18" s="46">
        <v>55</v>
      </c>
      <c r="V18" s="46">
        <v>104</v>
      </c>
      <c r="W18" s="46">
        <v>1</v>
      </c>
      <c r="X18" s="46">
        <v>1</v>
      </c>
      <c r="Y18" s="46">
        <v>1</v>
      </c>
      <c r="Z18" s="46">
        <v>0</v>
      </c>
      <c r="AA18" s="46">
        <v>1</v>
      </c>
      <c r="AB18" s="46">
        <v>0</v>
      </c>
      <c r="AC18" s="46">
        <v>1</v>
      </c>
      <c r="AD18" s="46"/>
      <c r="AE18" s="46">
        <v>0</v>
      </c>
      <c r="AF18" s="46"/>
      <c r="AG18" s="46">
        <v>0</v>
      </c>
      <c r="AH18" s="46">
        <v>0</v>
      </c>
      <c r="AI18" s="46">
        <v>0</v>
      </c>
      <c r="AJ18" s="46">
        <v>0</v>
      </c>
      <c r="AK18" s="46">
        <v>0</v>
      </c>
      <c r="AL18" s="46">
        <v>0</v>
      </c>
      <c r="AM18" s="46">
        <v>0</v>
      </c>
      <c r="AN18" s="46">
        <v>0</v>
      </c>
      <c r="AO18" s="46">
        <v>0</v>
      </c>
      <c r="AP18" s="46">
        <v>0</v>
      </c>
      <c r="AQ18" s="46">
        <v>0</v>
      </c>
      <c r="AR18" s="46">
        <v>0</v>
      </c>
      <c r="AS18" s="46">
        <v>0</v>
      </c>
      <c r="AT18" s="46">
        <v>0</v>
      </c>
      <c r="AU18" s="46">
        <v>0</v>
      </c>
      <c r="AV18" s="46">
        <v>0</v>
      </c>
      <c r="AW18" s="46">
        <v>0</v>
      </c>
      <c r="AX18" s="46">
        <v>0</v>
      </c>
      <c r="AY18" s="46">
        <v>0</v>
      </c>
      <c r="AZ18" s="46">
        <v>0</v>
      </c>
      <c r="BA18" s="46">
        <v>0</v>
      </c>
      <c r="BB18" s="46">
        <v>0</v>
      </c>
      <c r="BC18" s="46">
        <v>0</v>
      </c>
      <c r="BD18" s="46">
        <v>1</v>
      </c>
      <c r="BE18" s="46">
        <v>1</v>
      </c>
      <c r="BF18" s="46">
        <v>1</v>
      </c>
      <c r="BG18" s="46">
        <v>0</v>
      </c>
      <c r="BH18" s="46">
        <v>0</v>
      </c>
      <c r="BI18" s="46">
        <v>1</v>
      </c>
      <c r="BJ18" s="46">
        <v>0</v>
      </c>
      <c r="BK18" s="46">
        <v>1</v>
      </c>
      <c r="BL18" s="46">
        <v>0</v>
      </c>
      <c r="BM18" s="46">
        <v>0</v>
      </c>
      <c r="BN18" s="46">
        <v>1</v>
      </c>
      <c r="BO18" s="46">
        <v>0</v>
      </c>
      <c r="BP18" s="46">
        <v>0</v>
      </c>
      <c r="BQ18" s="46">
        <v>1</v>
      </c>
      <c r="BR18" s="46">
        <v>0</v>
      </c>
      <c r="BS18" s="46">
        <v>0</v>
      </c>
      <c r="BT18" s="46">
        <v>0</v>
      </c>
      <c r="BU18" s="46">
        <v>0</v>
      </c>
      <c r="BV18" s="46">
        <v>0</v>
      </c>
      <c r="BW18" s="46">
        <v>0</v>
      </c>
      <c r="BX18" s="46">
        <v>0</v>
      </c>
      <c r="BY18" s="46">
        <v>0</v>
      </c>
      <c r="BZ18" s="46">
        <v>0</v>
      </c>
    </row>
    <row r="19" spans="1:78">
      <c r="A19" s="24">
        <v>18</v>
      </c>
      <c r="B19" s="46"/>
      <c r="C19" s="46">
        <v>1</v>
      </c>
      <c r="D19" s="46"/>
      <c r="E19" s="46"/>
      <c r="F19" s="46">
        <v>4</v>
      </c>
      <c r="G19" s="46"/>
      <c r="H19" s="46"/>
      <c r="I19" s="46">
        <v>42</v>
      </c>
      <c r="J19" s="46">
        <v>0</v>
      </c>
      <c r="K19" s="46">
        <v>0</v>
      </c>
      <c r="L19" s="46">
        <v>5</v>
      </c>
      <c r="M19" s="46">
        <v>10</v>
      </c>
      <c r="N19" s="46">
        <v>0</v>
      </c>
      <c r="O19" s="46">
        <v>0</v>
      </c>
      <c r="P19" s="46">
        <v>0</v>
      </c>
      <c r="Q19" s="46">
        <v>0</v>
      </c>
      <c r="R19" s="46">
        <v>90</v>
      </c>
      <c r="S19" s="46">
        <v>0</v>
      </c>
      <c r="T19" s="46">
        <v>8</v>
      </c>
      <c r="U19" s="46">
        <v>16</v>
      </c>
      <c r="V19" s="46">
        <v>4</v>
      </c>
      <c r="W19" s="46">
        <v>0</v>
      </c>
      <c r="X19" s="46">
        <v>0</v>
      </c>
      <c r="Y19" s="46">
        <v>0</v>
      </c>
      <c r="Z19" s="46">
        <v>0</v>
      </c>
      <c r="AA19" s="46">
        <v>0</v>
      </c>
      <c r="AB19" s="46">
        <v>0</v>
      </c>
      <c r="AC19" s="46">
        <v>0</v>
      </c>
      <c r="AD19" s="46"/>
      <c r="AE19" s="46">
        <v>1</v>
      </c>
      <c r="AF19" s="46"/>
      <c r="AG19" s="46">
        <v>0</v>
      </c>
      <c r="AH19" s="46">
        <v>0</v>
      </c>
      <c r="AI19" s="46">
        <v>0</v>
      </c>
      <c r="AJ19" s="46">
        <v>0</v>
      </c>
      <c r="AK19" s="46">
        <v>0</v>
      </c>
      <c r="AL19" s="46">
        <v>0</v>
      </c>
      <c r="AM19" s="46">
        <v>0</v>
      </c>
      <c r="AN19" s="46">
        <v>0</v>
      </c>
      <c r="AO19" s="46">
        <v>1</v>
      </c>
      <c r="AP19" s="46">
        <v>0</v>
      </c>
      <c r="AQ19" s="46">
        <v>0</v>
      </c>
      <c r="AR19" s="46">
        <v>0</v>
      </c>
      <c r="AS19" s="46">
        <v>0</v>
      </c>
      <c r="AT19" s="46">
        <v>0</v>
      </c>
      <c r="AU19" s="46">
        <v>0</v>
      </c>
      <c r="AV19" s="46">
        <v>1</v>
      </c>
      <c r="AW19" s="46">
        <v>0</v>
      </c>
      <c r="AX19" s="46">
        <v>1</v>
      </c>
      <c r="AY19" s="46">
        <v>0</v>
      </c>
      <c r="AZ19" s="46">
        <v>0</v>
      </c>
      <c r="BA19" s="46">
        <v>1</v>
      </c>
      <c r="BB19" s="46">
        <v>1</v>
      </c>
      <c r="BC19" s="46">
        <v>0</v>
      </c>
      <c r="BD19" s="46">
        <v>0</v>
      </c>
      <c r="BE19" s="46">
        <v>0</v>
      </c>
      <c r="BF19" s="46">
        <v>1</v>
      </c>
      <c r="BG19" s="46">
        <v>0</v>
      </c>
      <c r="BH19" s="46">
        <v>0</v>
      </c>
      <c r="BI19" s="46">
        <v>0</v>
      </c>
      <c r="BJ19" s="46">
        <v>0</v>
      </c>
      <c r="BK19" s="46">
        <v>0</v>
      </c>
      <c r="BL19" s="46">
        <v>0</v>
      </c>
      <c r="BM19" s="46">
        <v>0</v>
      </c>
      <c r="BN19" s="46">
        <v>0</v>
      </c>
      <c r="BO19" s="46">
        <v>0</v>
      </c>
      <c r="BP19" s="46">
        <v>0</v>
      </c>
      <c r="BQ19" s="46">
        <v>0</v>
      </c>
      <c r="BR19" s="46">
        <v>0</v>
      </c>
      <c r="BS19" s="46">
        <v>0</v>
      </c>
      <c r="BT19" s="46">
        <v>0</v>
      </c>
      <c r="BU19" s="46">
        <v>0</v>
      </c>
      <c r="BV19" s="46">
        <v>0</v>
      </c>
      <c r="BW19" s="46">
        <v>0</v>
      </c>
      <c r="BX19" s="46">
        <v>1</v>
      </c>
      <c r="BY19" s="46">
        <v>0</v>
      </c>
      <c r="BZ19" s="46">
        <v>0</v>
      </c>
    </row>
    <row r="20" spans="1:78">
      <c r="A20" s="24">
        <v>19</v>
      </c>
      <c r="B20" s="46"/>
      <c r="C20" s="46">
        <v>1</v>
      </c>
      <c r="D20" s="46"/>
      <c r="E20" s="46"/>
      <c r="F20" s="46">
        <v>3</v>
      </c>
      <c r="G20" s="46"/>
      <c r="H20" s="46"/>
      <c r="I20" s="46">
        <v>46</v>
      </c>
      <c r="J20" s="46">
        <v>0</v>
      </c>
      <c r="K20" s="46">
        <v>0</v>
      </c>
      <c r="L20" s="46">
        <v>15</v>
      </c>
      <c r="M20" s="46">
        <v>10</v>
      </c>
      <c r="N20" s="46">
        <v>0</v>
      </c>
      <c r="O20" s="46">
        <v>0</v>
      </c>
      <c r="P20" s="46">
        <v>0</v>
      </c>
      <c r="Q20" s="46">
        <v>0</v>
      </c>
      <c r="R20" s="46">
        <v>0</v>
      </c>
      <c r="S20" s="46">
        <v>0</v>
      </c>
      <c r="T20" s="46">
        <v>0</v>
      </c>
      <c r="U20" s="46">
        <v>44</v>
      </c>
      <c r="V20" s="46">
        <v>24</v>
      </c>
      <c r="W20" s="46">
        <v>1</v>
      </c>
      <c r="X20" s="46">
        <v>0</v>
      </c>
      <c r="Y20" s="46">
        <v>1</v>
      </c>
      <c r="Z20" s="46">
        <v>0</v>
      </c>
      <c r="AA20" s="46">
        <v>1</v>
      </c>
      <c r="AB20" s="46">
        <v>1</v>
      </c>
      <c r="AC20" s="46">
        <v>0</v>
      </c>
      <c r="AD20" s="46"/>
      <c r="AE20" s="46">
        <v>1</v>
      </c>
      <c r="AF20" s="46"/>
      <c r="AG20" s="46">
        <v>0</v>
      </c>
      <c r="AH20" s="46">
        <v>0</v>
      </c>
      <c r="AI20" s="46">
        <v>0</v>
      </c>
      <c r="AJ20" s="46">
        <v>0</v>
      </c>
      <c r="AK20" s="46">
        <v>0</v>
      </c>
      <c r="AL20" s="46">
        <v>0</v>
      </c>
      <c r="AM20" s="46">
        <v>0</v>
      </c>
      <c r="AN20" s="46">
        <v>0</v>
      </c>
      <c r="AO20" s="46">
        <v>0</v>
      </c>
      <c r="AP20" s="46">
        <v>0</v>
      </c>
      <c r="AQ20" s="46">
        <v>0</v>
      </c>
      <c r="AR20" s="46">
        <v>0</v>
      </c>
      <c r="AS20" s="46">
        <v>0</v>
      </c>
      <c r="AT20" s="46">
        <v>0</v>
      </c>
      <c r="AU20" s="46">
        <v>0</v>
      </c>
      <c r="AV20" s="46">
        <v>0</v>
      </c>
      <c r="AW20" s="46">
        <v>0</v>
      </c>
      <c r="AX20" s="46">
        <v>0</v>
      </c>
      <c r="AY20" s="46">
        <v>0</v>
      </c>
      <c r="AZ20" s="46">
        <v>0</v>
      </c>
      <c r="BA20" s="46">
        <v>1</v>
      </c>
      <c r="BB20" s="46">
        <v>1</v>
      </c>
      <c r="BC20" s="46">
        <v>0</v>
      </c>
      <c r="BD20" s="46">
        <v>0</v>
      </c>
      <c r="BE20" s="46">
        <v>0</v>
      </c>
      <c r="BF20" s="46">
        <v>0</v>
      </c>
      <c r="BG20" s="46">
        <v>0</v>
      </c>
      <c r="BH20" s="46">
        <v>0</v>
      </c>
      <c r="BI20" s="46">
        <v>0</v>
      </c>
      <c r="BJ20" s="46">
        <v>0</v>
      </c>
      <c r="BK20" s="46">
        <v>0</v>
      </c>
      <c r="BL20" s="46">
        <v>1</v>
      </c>
      <c r="BM20" s="46">
        <v>1</v>
      </c>
      <c r="BN20" s="46">
        <v>1</v>
      </c>
      <c r="BO20" s="46">
        <v>0</v>
      </c>
      <c r="BP20" s="46">
        <v>0</v>
      </c>
      <c r="BQ20" s="46">
        <v>0</v>
      </c>
      <c r="BR20" s="46">
        <v>0</v>
      </c>
      <c r="BS20" s="46">
        <v>0</v>
      </c>
      <c r="BT20" s="46">
        <v>0</v>
      </c>
      <c r="BU20" s="46">
        <v>0</v>
      </c>
      <c r="BV20" s="46">
        <v>0</v>
      </c>
      <c r="BW20" s="46">
        <v>0</v>
      </c>
      <c r="BX20" s="46">
        <v>0</v>
      </c>
      <c r="BY20" s="46">
        <v>0</v>
      </c>
      <c r="BZ20" s="46">
        <v>0</v>
      </c>
    </row>
    <row r="21" spans="1:78">
      <c r="A21" s="24">
        <v>20</v>
      </c>
      <c r="B21" s="46"/>
      <c r="C21" s="46">
        <v>1</v>
      </c>
      <c r="D21" s="46"/>
      <c r="E21" s="46"/>
      <c r="F21" s="46">
        <v>1</v>
      </c>
      <c r="G21" s="46"/>
      <c r="H21" s="46"/>
      <c r="I21" s="46">
        <v>10</v>
      </c>
      <c r="J21" s="46">
        <v>0</v>
      </c>
      <c r="K21" s="46">
        <v>0</v>
      </c>
      <c r="L21" s="46">
        <v>0</v>
      </c>
      <c r="M21" s="46">
        <v>0</v>
      </c>
      <c r="N21" s="46">
        <v>0</v>
      </c>
      <c r="O21" s="46">
        <v>0</v>
      </c>
      <c r="P21" s="46">
        <v>0</v>
      </c>
      <c r="Q21" s="46">
        <v>0</v>
      </c>
      <c r="R21" s="46">
        <v>0</v>
      </c>
      <c r="S21" s="46">
        <v>0</v>
      </c>
      <c r="T21" s="46">
        <v>0</v>
      </c>
      <c r="U21" s="46">
        <v>0</v>
      </c>
      <c r="V21" s="46">
        <v>0</v>
      </c>
      <c r="W21" s="46">
        <v>0</v>
      </c>
      <c r="X21" s="46">
        <v>1</v>
      </c>
      <c r="Y21" s="46">
        <v>0</v>
      </c>
      <c r="Z21" s="46">
        <v>0</v>
      </c>
      <c r="AA21" s="46">
        <v>1</v>
      </c>
      <c r="AB21" s="46">
        <v>0</v>
      </c>
      <c r="AC21" s="46">
        <v>0</v>
      </c>
      <c r="AD21" s="46"/>
      <c r="AE21" s="46">
        <v>0</v>
      </c>
      <c r="AF21" s="46"/>
      <c r="AG21" s="46">
        <v>0</v>
      </c>
      <c r="AH21" s="46">
        <v>0</v>
      </c>
      <c r="AI21" s="46">
        <v>0</v>
      </c>
      <c r="AJ21" s="46">
        <v>0</v>
      </c>
      <c r="AK21" s="46">
        <v>0</v>
      </c>
      <c r="AL21" s="46">
        <v>0</v>
      </c>
      <c r="AM21" s="46">
        <v>0</v>
      </c>
      <c r="AN21" s="46">
        <v>0</v>
      </c>
      <c r="AO21" s="46">
        <v>0</v>
      </c>
      <c r="AP21" s="46">
        <v>0</v>
      </c>
      <c r="AQ21" s="46">
        <v>0</v>
      </c>
      <c r="AR21" s="46">
        <v>0</v>
      </c>
      <c r="AS21" s="46">
        <v>0</v>
      </c>
      <c r="AT21" s="46">
        <v>0</v>
      </c>
      <c r="AU21" s="46">
        <v>0</v>
      </c>
      <c r="AV21" s="46">
        <v>0</v>
      </c>
      <c r="AW21" s="46">
        <v>0</v>
      </c>
      <c r="AX21" s="46">
        <v>0</v>
      </c>
      <c r="AY21" s="46">
        <v>0</v>
      </c>
      <c r="AZ21" s="46">
        <v>0</v>
      </c>
      <c r="BA21" s="46">
        <v>1</v>
      </c>
      <c r="BB21" s="46">
        <v>0</v>
      </c>
      <c r="BC21" s="46">
        <v>0</v>
      </c>
      <c r="BD21" s="46">
        <v>0</v>
      </c>
      <c r="BE21" s="46">
        <v>0</v>
      </c>
      <c r="BF21" s="46">
        <v>1</v>
      </c>
      <c r="BG21" s="46">
        <v>0</v>
      </c>
      <c r="BH21" s="46">
        <v>1</v>
      </c>
      <c r="BI21" s="46">
        <v>0</v>
      </c>
      <c r="BJ21" s="46">
        <v>0</v>
      </c>
      <c r="BK21" s="46">
        <v>1</v>
      </c>
      <c r="BL21" s="46">
        <v>0</v>
      </c>
      <c r="BM21" s="46">
        <v>0</v>
      </c>
      <c r="BN21" s="46">
        <v>0</v>
      </c>
      <c r="BO21" s="46">
        <v>0</v>
      </c>
      <c r="BP21" s="46">
        <v>1</v>
      </c>
      <c r="BQ21" s="46">
        <v>0</v>
      </c>
      <c r="BR21" s="46">
        <v>0</v>
      </c>
      <c r="BS21" s="46">
        <v>0</v>
      </c>
      <c r="BT21" s="46">
        <v>0</v>
      </c>
      <c r="BU21" s="46">
        <v>0</v>
      </c>
      <c r="BV21" s="46">
        <v>0</v>
      </c>
      <c r="BW21" s="46">
        <v>0</v>
      </c>
      <c r="BX21" s="46">
        <v>0</v>
      </c>
      <c r="BY21" s="46">
        <v>0</v>
      </c>
      <c r="BZ21" s="46">
        <v>0</v>
      </c>
    </row>
    <row r="22" spans="1:78">
      <c r="A22" s="24">
        <v>21</v>
      </c>
      <c r="B22" s="46"/>
      <c r="C22" s="46">
        <v>1</v>
      </c>
      <c r="D22" s="46"/>
      <c r="E22" s="46"/>
      <c r="F22" s="46">
        <v>1</v>
      </c>
      <c r="G22" s="46"/>
      <c r="H22" s="46"/>
      <c r="I22" s="46">
        <v>20</v>
      </c>
      <c r="J22" s="46">
        <v>0</v>
      </c>
      <c r="K22" s="46">
        <v>0</v>
      </c>
      <c r="L22" s="46">
        <v>0</v>
      </c>
      <c r="M22" s="46">
        <v>0</v>
      </c>
      <c r="N22" s="46">
        <v>0</v>
      </c>
      <c r="O22" s="46">
        <v>0</v>
      </c>
      <c r="P22" s="46">
        <v>0</v>
      </c>
      <c r="Q22" s="46">
        <v>0</v>
      </c>
      <c r="R22" s="46">
        <v>0</v>
      </c>
      <c r="S22" s="46">
        <v>0</v>
      </c>
      <c r="T22" s="46">
        <v>0</v>
      </c>
      <c r="U22" s="46">
        <v>0</v>
      </c>
      <c r="V22" s="46">
        <v>0</v>
      </c>
      <c r="W22" s="46">
        <v>0</v>
      </c>
      <c r="X22" s="46">
        <v>0</v>
      </c>
      <c r="Y22" s="46">
        <v>0</v>
      </c>
      <c r="Z22" s="46">
        <v>0</v>
      </c>
      <c r="AA22" s="46">
        <v>0</v>
      </c>
      <c r="AB22" s="46">
        <v>0</v>
      </c>
      <c r="AC22" s="46">
        <v>0</v>
      </c>
      <c r="AD22" s="46"/>
      <c r="AE22" s="46">
        <v>0</v>
      </c>
      <c r="AF22" s="46"/>
      <c r="AG22" s="46">
        <v>0</v>
      </c>
      <c r="AH22" s="46">
        <v>0</v>
      </c>
      <c r="AI22" s="46">
        <v>0</v>
      </c>
      <c r="AJ22" s="46">
        <v>0</v>
      </c>
      <c r="AK22" s="46">
        <v>0</v>
      </c>
      <c r="AL22" s="46">
        <v>0</v>
      </c>
      <c r="AM22" s="46">
        <v>0</v>
      </c>
      <c r="AN22" s="46">
        <v>0</v>
      </c>
      <c r="AO22" s="46">
        <v>0</v>
      </c>
      <c r="AP22" s="46">
        <v>0</v>
      </c>
      <c r="AQ22" s="46">
        <v>0</v>
      </c>
      <c r="AR22" s="46">
        <v>0</v>
      </c>
      <c r="AS22" s="46">
        <v>0</v>
      </c>
      <c r="AT22" s="46">
        <v>0</v>
      </c>
      <c r="AU22" s="46">
        <v>0</v>
      </c>
      <c r="AV22" s="46">
        <v>0</v>
      </c>
      <c r="AW22" s="46">
        <v>0</v>
      </c>
      <c r="AX22" s="46">
        <v>0</v>
      </c>
      <c r="AY22" s="46">
        <v>0</v>
      </c>
      <c r="AZ22" s="46">
        <v>0</v>
      </c>
      <c r="BA22" s="46">
        <v>0</v>
      </c>
      <c r="BB22" s="46">
        <v>0</v>
      </c>
      <c r="BC22" s="46">
        <v>1</v>
      </c>
      <c r="BD22" s="46">
        <v>0</v>
      </c>
      <c r="BE22" s="46">
        <v>1</v>
      </c>
      <c r="BF22" s="46">
        <v>1</v>
      </c>
      <c r="BG22" s="46">
        <v>0</v>
      </c>
      <c r="BH22" s="46">
        <v>1</v>
      </c>
      <c r="BI22" s="46">
        <v>0</v>
      </c>
      <c r="BJ22" s="46">
        <v>1</v>
      </c>
      <c r="BK22" s="46">
        <v>1</v>
      </c>
      <c r="BL22" s="46">
        <v>1</v>
      </c>
      <c r="BM22" s="46">
        <v>0</v>
      </c>
      <c r="BN22" s="46">
        <v>0</v>
      </c>
      <c r="BO22" s="46">
        <v>0</v>
      </c>
      <c r="BP22" s="46">
        <v>0</v>
      </c>
      <c r="BQ22" s="46">
        <v>0</v>
      </c>
      <c r="BR22" s="46">
        <v>0</v>
      </c>
      <c r="BS22" s="46">
        <v>0</v>
      </c>
      <c r="BT22" s="46">
        <v>0</v>
      </c>
      <c r="BU22" s="46">
        <v>0</v>
      </c>
      <c r="BV22" s="46">
        <v>0</v>
      </c>
      <c r="BW22" s="46">
        <v>0</v>
      </c>
      <c r="BX22" s="46">
        <v>0</v>
      </c>
      <c r="BY22" s="46">
        <v>0</v>
      </c>
      <c r="BZ22" s="46">
        <v>0</v>
      </c>
    </row>
    <row r="23" spans="1:78">
      <c r="A23" s="24">
        <v>22</v>
      </c>
      <c r="B23" s="46"/>
      <c r="C23" s="46">
        <v>1</v>
      </c>
      <c r="D23" s="46"/>
      <c r="E23" s="46"/>
      <c r="F23" s="46">
        <v>3</v>
      </c>
      <c r="G23" s="46"/>
      <c r="H23" s="46"/>
      <c r="I23" s="46">
        <v>38</v>
      </c>
      <c r="J23" s="46">
        <v>10</v>
      </c>
      <c r="K23" s="46">
        <v>0</v>
      </c>
      <c r="L23" s="46">
        <v>10</v>
      </c>
      <c r="M23" s="46">
        <v>30</v>
      </c>
      <c r="N23" s="46">
        <v>0</v>
      </c>
      <c r="O23" s="46">
        <v>0</v>
      </c>
      <c r="P23" s="46">
        <v>0</v>
      </c>
      <c r="Q23" s="46">
        <v>0</v>
      </c>
      <c r="R23" s="46">
        <v>10</v>
      </c>
      <c r="S23" s="46">
        <v>0</v>
      </c>
      <c r="T23" s="46">
        <v>3</v>
      </c>
      <c r="U23" s="46">
        <v>44</v>
      </c>
      <c r="V23" s="46">
        <v>88</v>
      </c>
      <c r="W23" s="46">
        <v>0</v>
      </c>
      <c r="X23" s="46">
        <v>1</v>
      </c>
      <c r="Y23" s="46">
        <v>1</v>
      </c>
      <c r="Z23" s="46">
        <v>0</v>
      </c>
      <c r="AA23" s="46">
        <v>0</v>
      </c>
      <c r="AB23" s="46">
        <v>1</v>
      </c>
      <c r="AC23" s="46">
        <v>0</v>
      </c>
      <c r="AD23" s="46"/>
      <c r="AE23" s="46">
        <v>0</v>
      </c>
      <c r="AF23" s="46"/>
      <c r="AG23" s="46">
        <v>1</v>
      </c>
      <c r="AH23" s="46">
        <v>0</v>
      </c>
      <c r="AI23" s="46">
        <v>0</v>
      </c>
      <c r="AJ23" s="46">
        <v>0</v>
      </c>
      <c r="AK23" s="46">
        <v>0</v>
      </c>
      <c r="AL23" s="46">
        <v>0</v>
      </c>
      <c r="AM23" s="46">
        <v>0</v>
      </c>
      <c r="AN23" s="46">
        <v>0</v>
      </c>
      <c r="AO23" s="46">
        <v>0</v>
      </c>
      <c r="AP23" s="46">
        <v>0</v>
      </c>
      <c r="AQ23" s="46">
        <v>0</v>
      </c>
      <c r="AR23" s="46">
        <v>0</v>
      </c>
      <c r="AS23" s="46">
        <v>0</v>
      </c>
      <c r="AT23" s="46">
        <v>0</v>
      </c>
      <c r="AU23" s="46">
        <v>1</v>
      </c>
      <c r="AV23" s="46">
        <v>0</v>
      </c>
      <c r="AW23" s="46">
        <v>0</v>
      </c>
      <c r="AX23" s="46">
        <v>0</v>
      </c>
      <c r="AY23" s="46">
        <v>0</v>
      </c>
      <c r="AZ23" s="46">
        <v>0</v>
      </c>
      <c r="BA23" s="46">
        <v>0</v>
      </c>
      <c r="BB23" s="46">
        <v>0</v>
      </c>
      <c r="BC23" s="46">
        <v>0</v>
      </c>
      <c r="BD23" s="46">
        <v>0</v>
      </c>
      <c r="BE23" s="46">
        <v>0</v>
      </c>
      <c r="BF23" s="46">
        <v>1</v>
      </c>
      <c r="BG23" s="46">
        <v>0</v>
      </c>
      <c r="BH23" s="46">
        <v>1</v>
      </c>
      <c r="BI23" s="46">
        <v>0</v>
      </c>
      <c r="BJ23" s="46">
        <v>0</v>
      </c>
      <c r="BK23" s="46">
        <v>0</v>
      </c>
      <c r="BL23" s="46">
        <v>1</v>
      </c>
      <c r="BM23" s="46">
        <v>0</v>
      </c>
      <c r="BN23" s="46">
        <v>1</v>
      </c>
      <c r="BO23" s="46">
        <v>0</v>
      </c>
      <c r="BP23" s="46">
        <v>0</v>
      </c>
      <c r="BQ23" s="46">
        <v>0</v>
      </c>
      <c r="BR23" s="46">
        <v>0</v>
      </c>
      <c r="BS23" s="46">
        <v>0</v>
      </c>
      <c r="BT23" s="46">
        <v>0</v>
      </c>
      <c r="BU23" s="46">
        <v>1</v>
      </c>
      <c r="BV23" s="46">
        <v>0</v>
      </c>
      <c r="BW23" s="46">
        <v>0</v>
      </c>
      <c r="BX23" s="46">
        <v>0</v>
      </c>
      <c r="BY23" s="46">
        <v>0</v>
      </c>
      <c r="BZ23" s="46">
        <v>0</v>
      </c>
    </row>
    <row r="24" spans="1:78">
      <c r="A24" s="24">
        <v>23</v>
      </c>
      <c r="B24" s="46"/>
      <c r="C24" s="46">
        <v>1</v>
      </c>
      <c r="D24" s="46"/>
      <c r="E24" s="46"/>
      <c r="F24" s="46">
        <v>3</v>
      </c>
      <c r="G24" s="46"/>
      <c r="H24" s="46"/>
      <c r="I24" s="46">
        <v>4</v>
      </c>
      <c r="J24" s="46">
        <v>0</v>
      </c>
      <c r="K24" s="46">
        <v>60</v>
      </c>
      <c r="L24" s="46">
        <v>10</v>
      </c>
      <c r="M24" s="46">
        <v>20</v>
      </c>
      <c r="N24" s="46">
        <v>0</v>
      </c>
      <c r="O24" s="46">
        <v>0</v>
      </c>
      <c r="P24" s="46">
        <v>0</v>
      </c>
      <c r="Q24" s="46">
        <v>0</v>
      </c>
      <c r="R24" s="46">
        <v>0</v>
      </c>
      <c r="S24" s="46">
        <v>0</v>
      </c>
      <c r="T24" s="46">
        <v>2</v>
      </c>
      <c r="U24" s="46">
        <v>39</v>
      </c>
      <c r="V24" s="46">
        <v>69</v>
      </c>
      <c r="W24" s="46">
        <v>1</v>
      </c>
      <c r="X24" s="46">
        <v>1</v>
      </c>
      <c r="Y24" s="46">
        <v>0</v>
      </c>
      <c r="Z24" s="46">
        <v>0</v>
      </c>
      <c r="AA24" s="46">
        <v>0</v>
      </c>
      <c r="AB24" s="46">
        <v>0</v>
      </c>
      <c r="AC24" s="46">
        <v>0</v>
      </c>
      <c r="AD24" s="46"/>
      <c r="AE24" s="46">
        <v>1</v>
      </c>
      <c r="AF24" s="46"/>
      <c r="AG24" s="46">
        <v>0</v>
      </c>
      <c r="AH24" s="46">
        <v>0</v>
      </c>
      <c r="AI24" s="46">
        <v>0</v>
      </c>
      <c r="AJ24" s="46">
        <v>0</v>
      </c>
      <c r="AK24" s="46">
        <v>0</v>
      </c>
      <c r="AL24" s="46">
        <v>0</v>
      </c>
      <c r="AM24" s="46">
        <v>0</v>
      </c>
      <c r="AN24" s="46">
        <v>0</v>
      </c>
      <c r="AO24" s="46">
        <v>0</v>
      </c>
      <c r="AP24" s="46">
        <v>0</v>
      </c>
      <c r="AQ24" s="46">
        <v>0</v>
      </c>
      <c r="AR24" s="46">
        <v>1</v>
      </c>
      <c r="AS24" s="46">
        <v>0</v>
      </c>
      <c r="AT24" s="46">
        <v>0</v>
      </c>
      <c r="AU24" s="46">
        <v>0</v>
      </c>
      <c r="AV24" s="46">
        <v>0</v>
      </c>
      <c r="AW24" s="46">
        <v>0</v>
      </c>
      <c r="AX24" s="46">
        <v>0</v>
      </c>
      <c r="AY24" s="46">
        <v>0</v>
      </c>
      <c r="AZ24" s="46">
        <v>0</v>
      </c>
      <c r="BA24" s="46">
        <v>1</v>
      </c>
      <c r="BB24" s="46">
        <v>0</v>
      </c>
      <c r="BC24" s="46">
        <v>0</v>
      </c>
      <c r="BD24" s="46">
        <v>0</v>
      </c>
      <c r="BE24" s="46">
        <v>1</v>
      </c>
      <c r="BF24" s="46">
        <v>1</v>
      </c>
      <c r="BG24" s="46">
        <v>0</v>
      </c>
      <c r="BH24" s="46">
        <v>0</v>
      </c>
      <c r="BI24" s="46">
        <v>0</v>
      </c>
      <c r="BJ24" s="46">
        <v>0</v>
      </c>
      <c r="BK24" s="46">
        <v>1</v>
      </c>
      <c r="BL24" s="46">
        <v>0</v>
      </c>
      <c r="BM24" s="46">
        <v>0</v>
      </c>
      <c r="BN24" s="46">
        <v>0</v>
      </c>
      <c r="BO24" s="46">
        <v>0</v>
      </c>
      <c r="BP24" s="46">
        <v>0</v>
      </c>
      <c r="BQ24" s="46">
        <v>0</v>
      </c>
      <c r="BR24" s="46">
        <v>0</v>
      </c>
      <c r="BS24" s="46">
        <v>0</v>
      </c>
      <c r="BT24" s="46">
        <v>0</v>
      </c>
      <c r="BU24" s="46">
        <v>0</v>
      </c>
      <c r="BV24" s="46">
        <v>0</v>
      </c>
      <c r="BW24" s="46">
        <v>0</v>
      </c>
      <c r="BX24" s="46">
        <v>0</v>
      </c>
      <c r="BY24" s="46">
        <v>0</v>
      </c>
      <c r="BZ24" s="46">
        <v>0</v>
      </c>
    </row>
    <row r="25" spans="1:78">
      <c r="A25" s="24">
        <v>24</v>
      </c>
      <c r="B25" s="46"/>
      <c r="C25" s="46">
        <v>2</v>
      </c>
      <c r="D25" s="46"/>
      <c r="E25" s="46"/>
      <c r="F25" s="46">
        <v>4</v>
      </c>
      <c r="G25" s="46"/>
      <c r="H25" s="46"/>
      <c r="I25" s="46">
        <v>29</v>
      </c>
      <c r="J25" s="46">
        <v>10</v>
      </c>
      <c r="K25" s="46">
        <v>40</v>
      </c>
      <c r="L25" s="46">
        <v>10</v>
      </c>
      <c r="M25" s="46">
        <v>30</v>
      </c>
      <c r="N25" s="46">
        <v>0</v>
      </c>
      <c r="O25" s="46">
        <v>0</v>
      </c>
      <c r="P25" s="46">
        <v>0</v>
      </c>
      <c r="Q25" s="46">
        <v>15</v>
      </c>
      <c r="R25" s="46">
        <v>15</v>
      </c>
      <c r="S25" s="46">
        <v>0</v>
      </c>
      <c r="T25" s="46">
        <v>2</v>
      </c>
      <c r="U25" s="46">
        <v>49</v>
      </c>
      <c r="V25" s="46">
        <v>59</v>
      </c>
      <c r="W25" s="46">
        <v>1</v>
      </c>
      <c r="X25" s="46">
        <v>1</v>
      </c>
      <c r="Y25" s="46">
        <v>1</v>
      </c>
      <c r="Z25" s="46">
        <v>0</v>
      </c>
      <c r="AA25" s="46">
        <v>0</v>
      </c>
      <c r="AB25" s="46">
        <v>0</v>
      </c>
      <c r="AC25" s="46">
        <v>0</v>
      </c>
      <c r="AD25" s="46"/>
      <c r="AE25" s="46">
        <v>0</v>
      </c>
      <c r="AF25" s="46"/>
      <c r="AG25" s="46">
        <v>0</v>
      </c>
      <c r="AH25" s="46">
        <v>0</v>
      </c>
      <c r="AI25" s="46">
        <v>0</v>
      </c>
      <c r="AJ25" s="46">
        <v>0</v>
      </c>
      <c r="AK25" s="46">
        <v>1</v>
      </c>
      <c r="AL25" s="46">
        <v>0</v>
      </c>
      <c r="AM25" s="46">
        <v>0</v>
      </c>
      <c r="AN25" s="46">
        <v>0</v>
      </c>
      <c r="AO25" s="46">
        <v>0</v>
      </c>
      <c r="AP25" s="46">
        <v>0</v>
      </c>
      <c r="AQ25" s="46">
        <v>0</v>
      </c>
      <c r="AR25" s="46">
        <v>0</v>
      </c>
      <c r="AS25" s="46">
        <v>0</v>
      </c>
      <c r="AT25" s="46">
        <v>0</v>
      </c>
      <c r="AU25" s="46">
        <v>0</v>
      </c>
      <c r="AV25" s="46">
        <v>0</v>
      </c>
      <c r="AW25" s="46">
        <v>0</v>
      </c>
      <c r="AX25" s="46">
        <v>0</v>
      </c>
      <c r="AY25" s="46">
        <v>0</v>
      </c>
      <c r="AZ25" s="46">
        <v>0</v>
      </c>
      <c r="BA25" s="46">
        <v>1</v>
      </c>
      <c r="BB25" s="46">
        <v>1</v>
      </c>
      <c r="BC25" s="46">
        <v>0</v>
      </c>
      <c r="BD25" s="46">
        <v>0</v>
      </c>
      <c r="BE25" s="46">
        <v>0</v>
      </c>
      <c r="BF25" s="46">
        <v>1</v>
      </c>
      <c r="BG25" s="46">
        <v>0</v>
      </c>
      <c r="BH25" s="46">
        <v>1</v>
      </c>
      <c r="BI25" s="46">
        <v>0</v>
      </c>
      <c r="BJ25" s="46">
        <v>0</v>
      </c>
      <c r="BK25" s="46">
        <v>0</v>
      </c>
      <c r="BL25" s="46">
        <v>1</v>
      </c>
      <c r="BM25" s="46">
        <v>0</v>
      </c>
      <c r="BN25" s="46">
        <v>0</v>
      </c>
      <c r="BO25" s="46">
        <v>1</v>
      </c>
      <c r="BP25" s="46">
        <v>0</v>
      </c>
      <c r="BQ25" s="46">
        <v>0</v>
      </c>
      <c r="BR25" s="46">
        <v>0</v>
      </c>
      <c r="BS25" s="46">
        <v>0</v>
      </c>
      <c r="BT25" s="46">
        <v>0</v>
      </c>
      <c r="BU25" s="46">
        <v>0</v>
      </c>
      <c r="BV25" s="46">
        <v>0</v>
      </c>
      <c r="BW25" s="46">
        <v>0</v>
      </c>
      <c r="BX25" s="46">
        <v>0</v>
      </c>
      <c r="BY25" s="46">
        <v>0</v>
      </c>
      <c r="BZ25" s="46">
        <v>0</v>
      </c>
    </row>
    <row r="26" spans="1:78">
      <c r="A26" s="24">
        <v>25</v>
      </c>
      <c r="B26" s="46"/>
      <c r="C26" s="46">
        <v>2</v>
      </c>
      <c r="D26" s="46"/>
      <c r="E26" s="46"/>
      <c r="F26" s="46">
        <v>4</v>
      </c>
      <c r="G26" s="46"/>
      <c r="H26" s="46"/>
      <c r="I26" s="46">
        <v>5</v>
      </c>
      <c r="J26" s="46">
        <v>0</v>
      </c>
      <c r="K26" s="46">
        <v>30</v>
      </c>
      <c r="L26" s="46">
        <v>22</v>
      </c>
      <c r="M26" s="46">
        <v>20</v>
      </c>
      <c r="N26" s="46">
        <v>10</v>
      </c>
      <c r="O26" s="46">
        <v>20</v>
      </c>
      <c r="P26" s="46">
        <v>30</v>
      </c>
      <c r="Q26" s="46">
        <v>0</v>
      </c>
      <c r="R26" s="46">
        <v>0</v>
      </c>
      <c r="S26" s="46">
        <v>0</v>
      </c>
      <c r="T26" s="46">
        <v>5</v>
      </c>
      <c r="U26" s="46">
        <v>51</v>
      </c>
      <c r="V26" s="46">
        <v>68</v>
      </c>
      <c r="W26" s="46">
        <v>1</v>
      </c>
      <c r="X26" s="46">
        <v>1</v>
      </c>
      <c r="Y26" s="46">
        <v>1</v>
      </c>
      <c r="Z26" s="46">
        <v>0</v>
      </c>
      <c r="AA26" s="46">
        <v>0</v>
      </c>
      <c r="AB26" s="46">
        <v>0</v>
      </c>
      <c r="AC26" s="46">
        <v>0</v>
      </c>
      <c r="AD26" s="46"/>
      <c r="AE26" s="46">
        <v>1</v>
      </c>
      <c r="AF26" s="46"/>
      <c r="AG26" s="46">
        <v>0</v>
      </c>
      <c r="AH26" s="46">
        <v>0</v>
      </c>
      <c r="AI26" s="46">
        <v>0</v>
      </c>
      <c r="AJ26" s="46">
        <v>0</v>
      </c>
      <c r="AK26" s="46">
        <v>0</v>
      </c>
      <c r="AL26" s="46">
        <v>0</v>
      </c>
      <c r="AM26" s="46">
        <v>0</v>
      </c>
      <c r="AN26" s="46">
        <v>0</v>
      </c>
      <c r="AO26" s="46">
        <v>0</v>
      </c>
      <c r="AP26" s="46">
        <v>0</v>
      </c>
      <c r="AQ26" s="46">
        <v>0</v>
      </c>
      <c r="AR26" s="46">
        <v>0</v>
      </c>
      <c r="AS26" s="46">
        <v>0</v>
      </c>
      <c r="AT26" s="46">
        <v>0</v>
      </c>
      <c r="AU26" s="46">
        <v>0</v>
      </c>
      <c r="AV26" s="46">
        <v>0</v>
      </c>
      <c r="AW26" s="46">
        <v>0</v>
      </c>
      <c r="AX26" s="46">
        <v>0</v>
      </c>
      <c r="AY26" s="46">
        <v>0</v>
      </c>
      <c r="AZ26" s="46">
        <v>0</v>
      </c>
      <c r="BA26" s="46">
        <v>0</v>
      </c>
      <c r="BB26" s="46">
        <v>0</v>
      </c>
      <c r="BC26" s="46">
        <v>0</v>
      </c>
      <c r="BD26" s="46">
        <v>0</v>
      </c>
      <c r="BE26" s="46">
        <v>1</v>
      </c>
      <c r="BF26" s="46">
        <v>0</v>
      </c>
      <c r="BG26" s="46">
        <v>0</v>
      </c>
      <c r="BH26" s="46">
        <v>0</v>
      </c>
      <c r="BI26" s="46">
        <v>0</v>
      </c>
      <c r="BJ26" s="46">
        <v>1</v>
      </c>
      <c r="BK26" s="46">
        <v>1</v>
      </c>
      <c r="BL26" s="46">
        <v>0</v>
      </c>
      <c r="BM26" s="46">
        <v>0</v>
      </c>
      <c r="BN26" s="46">
        <v>0</v>
      </c>
      <c r="BO26" s="46">
        <v>0</v>
      </c>
      <c r="BP26" s="46">
        <v>0</v>
      </c>
      <c r="BQ26" s="46">
        <v>0</v>
      </c>
      <c r="BR26" s="46">
        <v>0</v>
      </c>
      <c r="BS26" s="46">
        <v>0</v>
      </c>
      <c r="BT26" s="46">
        <v>0</v>
      </c>
      <c r="BU26" s="46">
        <v>0</v>
      </c>
      <c r="BV26" s="46">
        <v>0</v>
      </c>
      <c r="BW26" s="46">
        <v>0</v>
      </c>
      <c r="BX26" s="46">
        <v>0</v>
      </c>
      <c r="BY26" s="46">
        <v>0</v>
      </c>
      <c r="BZ26" s="46">
        <v>1</v>
      </c>
    </row>
    <row r="27" spans="1:78">
      <c r="A27" s="24">
        <v>26</v>
      </c>
      <c r="B27" s="46"/>
      <c r="C27" s="46">
        <v>2</v>
      </c>
      <c r="D27" s="46"/>
      <c r="E27" s="46"/>
      <c r="F27" s="46">
        <v>4</v>
      </c>
      <c r="G27" s="46"/>
      <c r="H27" s="46"/>
      <c r="I27" s="46">
        <v>0</v>
      </c>
      <c r="J27" s="46">
        <v>0</v>
      </c>
      <c r="K27" s="46">
        <v>0</v>
      </c>
      <c r="L27" s="46">
        <v>10</v>
      </c>
      <c r="M27" s="46">
        <v>40</v>
      </c>
      <c r="N27" s="46">
        <v>0</v>
      </c>
      <c r="O27" s="46">
        <v>0</v>
      </c>
      <c r="P27" s="46">
        <v>0</v>
      </c>
      <c r="Q27" s="46">
        <v>0</v>
      </c>
      <c r="R27" s="34"/>
      <c r="S27" s="46">
        <v>0</v>
      </c>
      <c r="T27" s="46">
        <v>4</v>
      </c>
      <c r="U27" s="46">
        <v>29</v>
      </c>
      <c r="V27" s="46">
        <v>134</v>
      </c>
      <c r="W27" s="46">
        <v>0</v>
      </c>
      <c r="X27" s="46">
        <v>0</v>
      </c>
      <c r="Y27" s="46">
        <v>0</v>
      </c>
      <c r="Z27" s="46">
        <v>1</v>
      </c>
      <c r="AA27" s="46">
        <v>0</v>
      </c>
      <c r="AB27" s="46">
        <v>0</v>
      </c>
      <c r="AC27" s="46">
        <v>0</v>
      </c>
      <c r="AD27" s="46"/>
      <c r="AE27" s="46">
        <v>0</v>
      </c>
      <c r="AF27" s="46"/>
      <c r="AG27" s="46">
        <v>0</v>
      </c>
      <c r="AH27" s="46">
        <v>0</v>
      </c>
      <c r="AI27" s="46">
        <v>0</v>
      </c>
      <c r="AJ27" s="46">
        <v>0</v>
      </c>
      <c r="AK27" s="46">
        <v>0</v>
      </c>
      <c r="AL27" s="46">
        <v>0</v>
      </c>
      <c r="AM27" s="46">
        <v>0</v>
      </c>
      <c r="AN27" s="46">
        <v>0</v>
      </c>
      <c r="AO27" s="46">
        <v>0</v>
      </c>
      <c r="AP27" s="46">
        <v>0</v>
      </c>
      <c r="AQ27" s="46">
        <v>0</v>
      </c>
      <c r="AR27" s="46">
        <v>0</v>
      </c>
      <c r="AS27" s="46">
        <v>0</v>
      </c>
      <c r="AT27" s="46">
        <v>0</v>
      </c>
      <c r="AU27" s="46">
        <v>0</v>
      </c>
      <c r="AV27" s="46">
        <v>0</v>
      </c>
      <c r="AW27" s="46">
        <v>0</v>
      </c>
      <c r="AX27" s="46">
        <v>0</v>
      </c>
      <c r="AY27" s="46">
        <v>0</v>
      </c>
      <c r="AZ27" s="46">
        <v>0</v>
      </c>
      <c r="BA27" s="46">
        <v>0</v>
      </c>
      <c r="BB27" s="46">
        <v>1</v>
      </c>
      <c r="BC27" s="46">
        <v>0</v>
      </c>
      <c r="BD27" s="46">
        <v>1</v>
      </c>
      <c r="BE27" s="46">
        <v>0</v>
      </c>
      <c r="BF27" s="46">
        <v>0</v>
      </c>
      <c r="BG27" s="46">
        <v>0</v>
      </c>
      <c r="BH27" s="46">
        <v>0</v>
      </c>
      <c r="BI27" s="46">
        <v>0</v>
      </c>
      <c r="BJ27" s="46">
        <v>0</v>
      </c>
      <c r="BK27" s="46">
        <v>1</v>
      </c>
      <c r="BL27" s="46">
        <v>0</v>
      </c>
      <c r="BM27" s="46">
        <v>1</v>
      </c>
      <c r="BN27" s="46">
        <v>1</v>
      </c>
      <c r="BO27" s="46">
        <v>0</v>
      </c>
      <c r="BP27" s="46">
        <v>0</v>
      </c>
      <c r="BQ27" s="46">
        <v>0</v>
      </c>
      <c r="BR27" s="46">
        <v>0</v>
      </c>
      <c r="BS27" s="46">
        <v>0</v>
      </c>
      <c r="BT27" s="46">
        <v>0</v>
      </c>
      <c r="BU27" s="46">
        <v>0</v>
      </c>
      <c r="BV27" s="46">
        <v>0</v>
      </c>
      <c r="BW27" s="46">
        <v>0</v>
      </c>
      <c r="BX27" s="46">
        <v>1</v>
      </c>
      <c r="BY27" s="46">
        <v>0</v>
      </c>
      <c r="BZ27" s="46">
        <v>0</v>
      </c>
    </row>
    <row r="28" spans="1:78">
      <c r="A28" s="24">
        <v>27</v>
      </c>
      <c r="B28" s="46"/>
      <c r="C28" s="46">
        <v>2</v>
      </c>
      <c r="D28" s="46"/>
      <c r="E28" s="46"/>
      <c r="F28" s="46">
        <v>4</v>
      </c>
      <c r="G28" s="46"/>
      <c r="H28" s="46"/>
      <c r="I28" s="46">
        <v>7</v>
      </c>
      <c r="J28" s="46">
        <v>0</v>
      </c>
      <c r="K28" s="46">
        <v>0</v>
      </c>
      <c r="L28" s="46">
        <v>15</v>
      </c>
      <c r="M28" s="46">
        <v>30</v>
      </c>
      <c r="N28" s="46">
        <v>0</v>
      </c>
      <c r="O28" s="46">
        <v>0</v>
      </c>
      <c r="P28" s="46">
        <v>0</v>
      </c>
      <c r="Q28" s="46">
        <v>0</v>
      </c>
      <c r="R28" s="46">
        <v>0</v>
      </c>
      <c r="S28" s="46">
        <v>80</v>
      </c>
      <c r="T28" s="46">
        <v>4</v>
      </c>
      <c r="U28" s="46">
        <v>45</v>
      </c>
      <c r="V28" s="46">
        <v>114</v>
      </c>
      <c r="W28" s="46">
        <v>1</v>
      </c>
      <c r="X28" s="46">
        <v>1</v>
      </c>
      <c r="Y28" s="46">
        <v>0</v>
      </c>
      <c r="Z28" s="46">
        <v>0</v>
      </c>
      <c r="AA28" s="46">
        <v>0</v>
      </c>
      <c r="AB28" s="46">
        <v>1</v>
      </c>
      <c r="AC28" s="46">
        <v>0</v>
      </c>
      <c r="AD28" s="46"/>
      <c r="AE28" s="46">
        <v>0</v>
      </c>
      <c r="AF28" s="46"/>
      <c r="AG28" s="46">
        <v>0</v>
      </c>
      <c r="AH28" s="46">
        <v>0</v>
      </c>
      <c r="AI28" s="46">
        <v>0</v>
      </c>
      <c r="AJ28" s="46">
        <v>0</v>
      </c>
      <c r="AK28" s="46">
        <v>0</v>
      </c>
      <c r="AL28" s="46">
        <v>0</v>
      </c>
      <c r="AM28" s="46">
        <v>0</v>
      </c>
      <c r="AN28" s="46">
        <v>0</v>
      </c>
      <c r="AO28" s="46">
        <v>0</v>
      </c>
      <c r="AP28" s="46">
        <v>0</v>
      </c>
      <c r="AQ28" s="46">
        <v>1</v>
      </c>
      <c r="AR28" s="46">
        <v>0</v>
      </c>
      <c r="AS28" s="46">
        <v>0</v>
      </c>
      <c r="AT28" s="46">
        <v>0</v>
      </c>
      <c r="AU28" s="46">
        <v>0</v>
      </c>
      <c r="AV28" s="46">
        <v>0</v>
      </c>
      <c r="AW28" s="46">
        <v>0</v>
      </c>
      <c r="AX28" s="46">
        <v>0</v>
      </c>
      <c r="AY28" s="46">
        <v>0</v>
      </c>
      <c r="AZ28" s="46">
        <v>0</v>
      </c>
      <c r="BA28" s="46">
        <v>0</v>
      </c>
      <c r="BB28" s="46">
        <v>1</v>
      </c>
      <c r="BC28" s="46">
        <v>0</v>
      </c>
      <c r="BD28" s="46">
        <v>0</v>
      </c>
      <c r="BE28" s="46">
        <v>0</v>
      </c>
      <c r="BF28" s="46">
        <v>1</v>
      </c>
      <c r="BG28" s="46">
        <v>1</v>
      </c>
      <c r="BH28" s="46">
        <v>0</v>
      </c>
      <c r="BI28" s="46">
        <v>0</v>
      </c>
      <c r="BJ28" s="46">
        <v>1</v>
      </c>
      <c r="BK28" s="46">
        <v>0</v>
      </c>
      <c r="BL28" s="46">
        <v>0</v>
      </c>
      <c r="BM28" s="46">
        <v>0</v>
      </c>
      <c r="BN28" s="46">
        <v>0</v>
      </c>
      <c r="BO28" s="46">
        <v>0</v>
      </c>
      <c r="BP28" s="46">
        <v>0</v>
      </c>
      <c r="BQ28" s="46">
        <v>0</v>
      </c>
      <c r="BR28" s="46">
        <v>0</v>
      </c>
      <c r="BS28" s="46">
        <v>0</v>
      </c>
      <c r="BT28" s="46">
        <v>0</v>
      </c>
      <c r="BU28" s="46">
        <v>0</v>
      </c>
      <c r="BV28" s="46">
        <v>0</v>
      </c>
      <c r="BW28" s="46">
        <v>0</v>
      </c>
      <c r="BX28" s="46">
        <v>1</v>
      </c>
      <c r="BY28" s="46">
        <v>0</v>
      </c>
      <c r="BZ28" s="46">
        <v>0</v>
      </c>
    </row>
    <row r="29" spans="1:78">
      <c r="A29" s="24">
        <v>28</v>
      </c>
      <c r="B29" s="46"/>
      <c r="C29" s="46">
        <v>2</v>
      </c>
      <c r="D29" s="46"/>
      <c r="E29" s="46"/>
      <c r="F29" s="46">
        <v>3</v>
      </c>
      <c r="G29" s="46"/>
      <c r="H29" s="46"/>
      <c r="I29" s="46">
        <v>4</v>
      </c>
      <c r="J29" s="46">
        <v>0</v>
      </c>
      <c r="K29" s="46">
        <v>0</v>
      </c>
      <c r="L29" s="46">
        <v>15</v>
      </c>
      <c r="M29" s="46">
        <v>20</v>
      </c>
      <c r="N29" s="46">
        <v>0</v>
      </c>
      <c r="O29" s="46">
        <v>0</v>
      </c>
      <c r="P29" s="46">
        <v>0</v>
      </c>
      <c r="Q29" s="46">
        <v>0</v>
      </c>
      <c r="R29" s="46">
        <v>0</v>
      </c>
      <c r="S29" s="46">
        <v>50</v>
      </c>
      <c r="T29" s="46">
        <v>5</v>
      </c>
      <c r="U29" s="46">
        <v>49</v>
      </c>
      <c r="V29" s="46">
        <v>60</v>
      </c>
      <c r="W29" s="46">
        <v>0</v>
      </c>
      <c r="X29" s="46">
        <v>0</v>
      </c>
      <c r="Y29" s="46">
        <v>0</v>
      </c>
      <c r="Z29" s="46">
        <v>0</v>
      </c>
      <c r="AA29" s="46">
        <v>0</v>
      </c>
      <c r="AB29" s="46">
        <v>0</v>
      </c>
      <c r="AC29" s="46">
        <v>0</v>
      </c>
      <c r="AD29" s="46"/>
      <c r="AE29" s="46">
        <v>0</v>
      </c>
      <c r="AF29" s="46"/>
      <c r="AG29" s="46">
        <v>0</v>
      </c>
      <c r="AH29" s="46">
        <v>0</v>
      </c>
      <c r="AI29" s="46">
        <v>0</v>
      </c>
      <c r="AJ29" s="46">
        <v>0</v>
      </c>
      <c r="AK29" s="46">
        <v>0</v>
      </c>
      <c r="AL29" s="46">
        <v>0</v>
      </c>
      <c r="AM29" s="46">
        <v>0</v>
      </c>
      <c r="AN29" s="46">
        <v>0</v>
      </c>
      <c r="AO29" s="46">
        <v>0</v>
      </c>
      <c r="AP29" s="46">
        <v>0</v>
      </c>
      <c r="AQ29" s="46">
        <v>0</v>
      </c>
      <c r="AR29" s="46">
        <v>0</v>
      </c>
      <c r="AS29" s="46">
        <v>0</v>
      </c>
      <c r="AT29" s="46">
        <v>0</v>
      </c>
      <c r="AU29" s="46">
        <v>0</v>
      </c>
      <c r="AV29" s="46">
        <v>0</v>
      </c>
      <c r="AW29" s="46">
        <v>0</v>
      </c>
      <c r="AX29" s="46">
        <v>0</v>
      </c>
      <c r="AY29" s="46">
        <v>0</v>
      </c>
      <c r="AZ29" s="46">
        <v>0</v>
      </c>
      <c r="BA29" s="46">
        <v>1</v>
      </c>
      <c r="BB29" s="46">
        <v>0</v>
      </c>
      <c r="BC29" s="46">
        <v>0</v>
      </c>
      <c r="BD29" s="46">
        <v>0</v>
      </c>
      <c r="BE29" s="46">
        <v>0</v>
      </c>
      <c r="BF29" s="46">
        <v>1</v>
      </c>
      <c r="BG29" s="46">
        <v>0</v>
      </c>
      <c r="BH29" s="46">
        <v>0</v>
      </c>
      <c r="BI29" s="46">
        <v>1</v>
      </c>
      <c r="BJ29" s="46">
        <v>0</v>
      </c>
      <c r="BK29" s="46">
        <v>1</v>
      </c>
      <c r="BL29" s="46">
        <v>0</v>
      </c>
      <c r="BM29" s="46">
        <v>0</v>
      </c>
      <c r="BN29" s="46">
        <v>1</v>
      </c>
      <c r="BO29" s="46">
        <v>0</v>
      </c>
      <c r="BP29" s="46">
        <v>0</v>
      </c>
      <c r="BQ29" s="46">
        <v>0</v>
      </c>
      <c r="BR29" s="46">
        <v>0</v>
      </c>
      <c r="BS29" s="46">
        <v>0</v>
      </c>
      <c r="BT29" s="46">
        <v>0</v>
      </c>
      <c r="BU29" s="46">
        <v>0</v>
      </c>
      <c r="BV29" s="46">
        <v>0</v>
      </c>
      <c r="BW29" s="46">
        <v>0</v>
      </c>
      <c r="BX29" s="46">
        <v>0</v>
      </c>
      <c r="BY29" s="46">
        <v>0</v>
      </c>
      <c r="BZ29" s="46">
        <v>0</v>
      </c>
    </row>
    <row r="30" spans="1:78">
      <c r="A30" s="24">
        <v>29</v>
      </c>
      <c r="B30" s="46"/>
      <c r="C30" s="46">
        <v>2</v>
      </c>
      <c r="D30" s="46"/>
      <c r="E30" s="46"/>
      <c r="F30" s="46">
        <v>3</v>
      </c>
      <c r="G30" s="46"/>
      <c r="H30" s="46"/>
      <c r="I30" s="46">
        <v>31</v>
      </c>
      <c r="J30" s="46">
        <v>0</v>
      </c>
      <c r="K30" s="46">
        <v>0</v>
      </c>
      <c r="L30" s="46">
        <v>15</v>
      </c>
      <c r="M30" s="46">
        <v>40</v>
      </c>
      <c r="N30" s="46">
        <v>0</v>
      </c>
      <c r="O30" s="46">
        <v>0</v>
      </c>
      <c r="P30" s="46">
        <v>0</v>
      </c>
      <c r="Q30" s="46">
        <v>0</v>
      </c>
      <c r="R30" s="46">
        <v>0</v>
      </c>
      <c r="S30" s="46">
        <v>0</v>
      </c>
      <c r="T30" s="46">
        <v>5</v>
      </c>
      <c r="U30" s="46">
        <v>58</v>
      </c>
      <c r="V30" s="46">
        <v>109</v>
      </c>
      <c r="W30" s="46">
        <v>0</v>
      </c>
      <c r="X30" s="46">
        <v>1</v>
      </c>
      <c r="Y30" s="46">
        <v>0</v>
      </c>
      <c r="Z30" s="46">
        <v>1</v>
      </c>
      <c r="AA30" s="46">
        <v>1</v>
      </c>
      <c r="AB30" s="46">
        <v>1</v>
      </c>
      <c r="AC30" s="46">
        <v>0</v>
      </c>
      <c r="AD30" s="46"/>
      <c r="AE30" s="46">
        <v>0</v>
      </c>
      <c r="AF30" s="46"/>
      <c r="AG30" s="46">
        <v>0</v>
      </c>
      <c r="AH30" s="46">
        <v>0</v>
      </c>
      <c r="AI30" s="46">
        <v>0</v>
      </c>
      <c r="AJ30" s="46">
        <v>0</v>
      </c>
      <c r="AK30" s="46">
        <v>0</v>
      </c>
      <c r="AL30" s="46">
        <v>0</v>
      </c>
      <c r="AM30" s="46">
        <v>0</v>
      </c>
      <c r="AN30" s="46">
        <v>0</v>
      </c>
      <c r="AO30" s="46">
        <v>0</v>
      </c>
      <c r="AP30" s="46">
        <v>0</v>
      </c>
      <c r="AQ30" s="46">
        <v>0</v>
      </c>
      <c r="AR30" s="46">
        <v>0</v>
      </c>
      <c r="AS30" s="46">
        <v>0</v>
      </c>
      <c r="AT30" s="46">
        <v>0</v>
      </c>
      <c r="AU30" s="46">
        <v>0</v>
      </c>
      <c r="AV30" s="46">
        <v>0</v>
      </c>
      <c r="AW30" s="46">
        <v>0</v>
      </c>
      <c r="AX30" s="46">
        <v>0</v>
      </c>
      <c r="AY30" s="46">
        <v>0</v>
      </c>
      <c r="AZ30" s="46">
        <v>0</v>
      </c>
      <c r="BA30" s="46">
        <v>1</v>
      </c>
      <c r="BB30" s="46">
        <v>0</v>
      </c>
      <c r="BC30" s="46">
        <v>1</v>
      </c>
      <c r="BD30" s="46">
        <v>1</v>
      </c>
      <c r="BE30" s="46">
        <v>0</v>
      </c>
      <c r="BF30" s="46">
        <v>1</v>
      </c>
      <c r="BG30" s="46">
        <v>0</v>
      </c>
      <c r="BH30" s="46">
        <v>0</v>
      </c>
      <c r="BI30" s="46">
        <v>0</v>
      </c>
      <c r="BJ30" s="46">
        <v>0</v>
      </c>
      <c r="BK30" s="46">
        <v>0</v>
      </c>
      <c r="BL30" s="46">
        <v>0</v>
      </c>
      <c r="BM30" s="46">
        <v>0</v>
      </c>
      <c r="BN30" s="46">
        <v>0</v>
      </c>
      <c r="BO30" s="46">
        <v>0</v>
      </c>
      <c r="BP30" s="46">
        <v>1</v>
      </c>
      <c r="BQ30" s="46">
        <v>0</v>
      </c>
      <c r="BR30" s="46">
        <v>1</v>
      </c>
      <c r="BS30" s="46">
        <v>0</v>
      </c>
      <c r="BT30" s="46">
        <v>0</v>
      </c>
      <c r="BU30" s="46">
        <v>0</v>
      </c>
      <c r="BV30" s="46">
        <v>0</v>
      </c>
      <c r="BW30" s="46">
        <v>0</v>
      </c>
      <c r="BX30" s="46">
        <v>0</v>
      </c>
      <c r="BY30" s="46">
        <v>0</v>
      </c>
      <c r="BZ30" s="46">
        <v>0</v>
      </c>
    </row>
    <row r="31" spans="1:78">
      <c r="A31" s="24">
        <v>30</v>
      </c>
      <c r="B31" s="46"/>
      <c r="C31" s="46">
        <v>2</v>
      </c>
      <c r="D31" s="46"/>
      <c r="E31" s="46"/>
      <c r="F31" s="46">
        <v>2</v>
      </c>
      <c r="G31" s="46"/>
      <c r="H31" s="46"/>
      <c r="I31" s="46">
        <v>0</v>
      </c>
      <c r="J31" s="46">
        <v>0</v>
      </c>
      <c r="K31" s="46">
        <v>0</v>
      </c>
      <c r="L31" s="46">
        <v>10</v>
      </c>
      <c r="M31" s="46">
        <v>20</v>
      </c>
      <c r="N31" s="46">
        <v>0</v>
      </c>
      <c r="O31" s="46">
        <v>0</v>
      </c>
      <c r="P31" s="46">
        <v>0</v>
      </c>
      <c r="Q31" s="46">
        <v>0</v>
      </c>
      <c r="R31" s="46">
        <v>0</v>
      </c>
      <c r="S31" s="46">
        <v>0</v>
      </c>
      <c r="T31" s="46">
        <v>2</v>
      </c>
      <c r="U31" s="46">
        <v>44</v>
      </c>
      <c r="V31" s="46">
        <v>40</v>
      </c>
      <c r="W31" s="46">
        <v>1</v>
      </c>
      <c r="X31" s="46">
        <v>0</v>
      </c>
      <c r="Y31" s="46">
        <v>1</v>
      </c>
      <c r="Z31" s="46">
        <v>1</v>
      </c>
      <c r="AA31" s="46">
        <v>0</v>
      </c>
      <c r="AB31" s="46">
        <v>0</v>
      </c>
      <c r="AC31" s="46">
        <v>0</v>
      </c>
      <c r="AD31" s="46"/>
      <c r="AE31" s="46">
        <v>0</v>
      </c>
      <c r="AF31" s="46"/>
      <c r="AG31" s="46">
        <v>0</v>
      </c>
      <c r="AH31" s="46">
        <v>0</v>
      </c>
      <c r="AI31" s="46">
        <v>0</v>
      </c>
      <c r="AJ31" s="46">
        <v>0</v>
      </c>
      <c r="AK31" s="46">
        <v>0</v>
      </c>
      <c r="AL31" s="46">
        <v>0</v>
      </c>
      <c r="AM31" s="46">
        <v>0</v>
      </c>
      <c r="AN31" s="46">
        <v>0</v>
      </c>
      <c r="AO31" s="46">
        <v>0</v>
      </c>
      <c r="AP31" s="46">
        <v>0</v>
      </c>
      <c r="AQ31" s="46">
        <v>0</v>
      </c>
      <c r="AR31" s="46">
        <v>0</v>
      </c>
      <c r="AS31" s="46">
        <v>0</v>
      </c>
      <c r="AT31" s="46">
        <v>1</v>
      </c>
      <c r="AU31" s="46">
        <v>0</v>
      </c>
      <c r="AV31" s="46">
        <v>0</v>
      </c>
      <c r="AW31" s="46">
        <v>0</v>
      </c>
      <c r="AX31" s="46">
        <v>1</v>
      </c>
      <c r="AY31" s="46">
        <v>0</v>
      </c>
      <c r="AZ31" s="46">
        <v>0</v>
      </c>
      <c r="BA31" s="46">
        <v>0</v>
      </c>
      <c r="BB31" s="46">
        <v>0</v>
      </c>
      <c r="BC31" s="46">
        <v>0</v>
      </c>
      <c r="BD31" s="46">
        <v>1</v>
      </c>
      <c r="BE31" s="46">
        <v>0</v>
      </c>
      <c r="BF31" s="46">
        <v>1</v>
      </c>
      <c r="BG31" s="46">
        <v>1</v>
      </c>
      <c r="BH31" s="46">
        <v>0</v>
      </c>
      <c r="BI31" s="46">
        <v>0</v>
      </c>
      <c r="BJ31" s="46">
        <v>0</v>
      </c>
      <c r="BK31" s="46">
        <v>0</v>
      </c>
      <c r="BL31" s="46">
        <v>1</v>
      </c>
      <c r="BM31" s="46">
        <v>0</v>
      </c>
      <c r="BN31" s="46">
        <v>0</v>
      </c>
      <c r="BO31" s="46">
        <v>0</v>
      </c>
      <c r="BP31" s="46">
        <v>0</v>
      </c>
      <c r="BQ31" s="46">
        <v>0</v>
      </c>
      <c r="BR31" s="46">
        <v>0</v>
      </c>
      <c r="BS31" s="46">
        <v>0</v>
      </c>
      <c r="BT31" s="46">
        <v>0</v>
      </c>
      <c r="BU31" s="46">
        <v>0</v>
      </c>
      <c r="BV31" s="46">
        <v>0</v>
      </c>
      <c r="BW31" s="46">
        <v>0</v>
      </c>
      <c r="BX31" s="46">
        <v>0</v>
      </c>
      <c r="BY31" s="46">
        <v>0</v>
      </c>
      <c r="BZ31" s="46">
        <v>0</v>
      </c>
    </row>
    <row r="32" spans="1:78">
      <c r="A32" s="24">
        <v>31</v>
      </c>
      <c r="B32" s="46"/>
      <c r="C32" s="46">
        <v>2</v>
      </c>
      <c r="D32" s="46"/>
      <c r="E32" s="46"/>
      <c r="F32" s="46">
        <v>4</v>
      </c>
      <c r="G32" s="46"/>
      <c r="H32" s="46"/>
      <c r="I32" s="46">
        <v>34</v>
      </c>
      <c r="J32" s="46">
        <v>0</v>
      </c>
      <c r="K32" s="46">
        <v>26</v>
      </c>
      <c r="L32" s="46">
        <v>10</v>
      </c>
      <c r="M32" s="46">
        <v>30</v>
      </c>
      <c r="N32" s="46">
        <v>5</v>
      </c>
      <c r="O32" s="46">
        <v>15</v>
      </c>
      <c r="P32" s="46">
        <v>15</v>
      </c>
      <c r="Q32" s="46">
        <v>0</v>
      </c>
      <c r="R32" s="46">
        <v>0</v>
      </c>
      <c r="S32" s="46">
        <v>0</v>
      </c>
      <c r="T32" s="46">
        <v>0</v>
      </c>
      <c r="U32" s="46">
        <v>41</v>
      </c>
      <c r="V32" s="46">
        <v>82</v>
      </c>
      <c r="W32" s="46">
        <v>0</v>
      </c>
      <c r="X32" s="46">
        <v>0</v>
      </c>
      <c r="Y32" s="46">
        <v>0</v>
      </c>
      <c r="Z32" s="46">
        <v>1</v>
      </c>
      <c r="AA32" s="46">
        <v>1</v>
      </c>
      <c r="AB32" s="46">
        <v>0</v>
      </c>
      <c r="AC32" s="46">
        <v>0</v>
      </c>
      <c r="AD32" s="46"/>
      <c r="AE32" s="46">
        <v>0</v>
      </c>
      <c r="AF32" s="46"/>
      <c r="AG32" s="46">
        <v>0</v>
      </c>
      <c r="AH32" s="46">
        <v>0</v>
      </c>
      <c r="AI32" s="46">
        <v>0</v>
      </c>
      <c r="AJ32" s="46">
        <v>0</v>
      </c>
      <c r="AK32" s="46">
        <v>1</v>
      </c>
      <c r="AL32" s="46">
        <v>0</v>
      </c>
      <c r="AM32" s="46">
        <v>0</v>
      </c>
      <c r="AN32" s="46">
        <v>0</v>
      </c>
      <c r="AO32" s="46">
        <v>0</v>
      </c>
      <c r="AP32" s="46">
        <v>0</v>
      </c>
      <c r="AQ32" s="46">
        <v>0</v>
      </c>
      <c r="AR32" s="46">
        <v>0</v>
      </c>
      <c r="AS32" s="46">
        <v>0</v>
      </c>
      <c r="AT32" s="46">
        <v>0</v>
      </c>
      <c r="AU32" s="46">
        <v>0</v>
      </c>
      <c r="AV32" s="46">
        <v>0</v>
      </c>
      <c r="AW32" s="46">
        <v>0</v>
      </c>
      <c r="AX32" s="46">
        <v>0</v>
      </c>
      <c r="AY32" s="46">
        <v>0</v>
      </c>
      <c r="AZ32" s="46">
        <v>0</v>
      </c>
      <c r="BA32" s="46">
        <v>1</v>
      </c>
      <c r="BB32" s="46">
        <v>0</v>
      </c>
      <c r="BC32" s="46">
        <v>1</v>
      </c>
      <c r="BD32" s="46">
        <v>1</v>
      </c>
      <c r="BE32" s="46">
        <v>0</v>
      </c>
      <c r="BF32" s="46">
        <v>1</v>
      </c>
      <c r="BG32" s="46">
        <v>1</v>
      </c>
      <c r="BH32" s="46">
        <v>0</v>
      </c>
      <c r="BI32" s="46">
        <v>0</v>
      </c>
      <c r="BJ32" s="46">
        <v>1</v>
      </c>
      <c r="BK32" s="46">
        <v>0</v>
      </c>
      <c r="BL32" s="46">
        <v>0</v>
      </c>
      <c r="BM32" s="46">
        <v>0</v>
      </c>
      <c r="BN32" s="46">
        <v>0</v>
      </c>
      <c r="BO32" s="46">
        <v>0</v>
      </c>
      <c r="BP32" s="46">
        <v>0</v>
      </c>
      <c r="BQ32" s="46">
        <v>0</v>
      </c>
      <c r="BR32" s="46">
        <v>0</v>
      </c>
      <c r="BS32" s="46">
        <v>0</v>
      </c>
      <c r="BT32" s="46">
        <v>0</v>
      </c>
      <c r="BU32" s="46">
        <v>0</v>
      </c>
      <c r="BV32" s="46">
        <v>0</v>
      </c>
      <c r="BW32" s="46">
        <v>0</v>
      </c>
      <c r="BX32" s="46">
        <v>0</v>
      </c>
      <c r="BY32" s="46">
        <v>0</v>
      </c>
      <c r="BZ32" s="46">
        <v>0</v>
      </c>
    </row>
    <row r="33" spans="1:78">
      <c r="A33" s="24">
        <v>32</v>
      </c>
      <c r="B33" s="46"/>
      <c r="C33" s="46">
        <v>2</v>
      </c>
      <c r="D33" s="46"/>
      <c r="E33" s="46"/>
      <c r="F33" s="46">
        <v>3</v>
      </c>
      <c r="G33" s="46"/>
      <c r="H33" s="46"/>
      <c r="I33" s="46">
        <v>30</v>
      </c>
      <c r="J33" s="46">
        <v>0</v>
      </c>
      <c r="K33" s="46">
        <v>20</v>
      </c>
      <c r="L33" s="46">
        <v>10</v>
      </c>
      <c r="M33" s="46">
        <v>20</v>
      </c>
      <c r="N33" s="46">
        <v>0</v>
      </c>
      <c r="O33" s="46">
        <v>0</v>
      </c>
      <c r="P33" s="46">
        <v>0</v>
      </c>
      <c r="Q33" s="46">
        <v>20</v>
      </c>
      <c r="R33" s="46">
        <v>0</v>
      </c>
      <c r="S33" s="46">
        <v>10</v>
      </c>
      <c r="T33" s="46">
        <v>1</v>
      </c>
      <c r="U33" s="46">
        <v>45</v>
      </c>
      <c r="V33" s="46">
        <v>63</v>
      </c>
      <c r="W33" s="46">
        <v>0</v>
      </c>
      <c r="X33" s="46">
        <v>0</v>
      </c>
      <c r="Y33" s="46">
        <v>0</v>
      </c>
      <c r="Z33" s="46">
        <v>0</v>
      </c>
      <c r="AA33" s="46">
        <v>1</v>
      </c>
      <c r="AB33" s="46">
        <v>0</v>
      </c>
      <c r="AC33" s="46">
        <v>0</v>
      </c>
      <c r="AD33" s="46"/>
      <c r="AE33" s="46">
        <v>0</v>
      </c>
      <c r="AF33" s="46"/>
      <c r="AG33" s="46">
        <v>0</v>
      </c>
      <c r="AH33" s="46">
        <v>0</v>
      </c>
      <c r="AI33" s="46">
        <v>0</v>
      </c>
      <c r="AJ33" s="46">
        <v>0</v>
      </c>
      <c r="AK33" s="46">
        <v>0</v>
      </c>
      <c r="AL33" s="46">
        <v>0</v>
      </c>
      <c r="AM33" s="46">
        <v>0</v>
      </c>
      <c r="AN33" s="46">
        <v>0</v>
      </c>
      <c r="AO33" s="46">
        <v>0</v>
      </c>
      <c r="AP33" s="46">
        <v>0</v>
      </c>
      <c r="AQ33" s="46">
        <v>0</v>
      </c>
      <c r="AR33" s="46">
        <v>0</v>
      </c>
      <c r="AS33" s="46">
        <v>0</v>
      </c>
      <c r="AT33" s="46">
        <v>0</v>
      </c>
      <c r="AU33" s="46">
        <v>0</v>
      </c>
      <c r="AV33" s="46">
        <v>0</v>
      </c>
      <c r="AW33" s="46">
        <v>0</v>
      </c>
      <c r="AX33" s="46">
        <v>0</v>
      </c>
      <c r="AY33" s="46">
        <v>0</v>
      </c>
      <c r="AZ33" s="46">
        <v>0</v>
      </c>
      <c r="BA33" s="46">
        <v>1</v>
      </c>
      <c r="BB33" s="46">
        <v>1</v>
      </c>
      <c r="BC33" s="46">
        <v>0</v>
      </c>
      <c r="BD33" s="46">
        <v>0</v>
      </c>
      <c r="BE33" s="46">
        <v>0</v>
      </c>
      <c r="BF33" s="46">
        <v>1</v>
      </c>
      <c r="BG33" s="46">
        <v>1</v>
      </c>
      <c r="BH33" s="46">
        <v>0</v>
      </c>
      <c r="BI33" s="46">
        <v>0</v>
      </c>
      <c r="BJ33" s="46">
        <v>1</v>
      </c>
      <c r="BK33" s="46">
        <v>0</v>
      </c>
      <c r="BL33" s="46">
        <v>0</v>
      </c>
      <c r="BM33" s="46">
        <v>0</v>
      </c>
      <c r="BN33" s="46">
        <v>0</v>
      </c>
      <c r="BO33" s="46">
        <v>0</v>
      </c>
      <c r="BP33" s="46">
        <v>0</v>
      </c>
      <c r="BQ33" s="46">
        <v>0</v>
      </c>
      <c r="BR33" s="46">
        <v>1</v>
      </c>
      <c r="BS33" s="46">
        <v>0</v>
      </c>
      <c r="BT33" s="46">
        <v>0</v>
      </c>
      <c r="BU33" s="46">
        <v>0</v>
      </c>
      <c r="BV33" s="46">
        <v>0</v>
      </c>
      <c r="BW33" s="46">
        <v>0</v>
      </c>
      <c r="BX33" s="46">
        <v>0</v>
      </c>
      <c r="BY33" s="46">
        <v>0</v>
      </c>
      <c r="BZ33" s="46">
        <v>0</v>
      </c>
    </row>
    <row r="34" spans="1:78">
      <c r="A34" s="24">
        <v>33</v>
      </c>
      <c r="B34" s="46"/>
      <c r="C34" s="46">
        <v>2</v>
      </c>
      <c r="D34" s="46"/>
      <c r="E34" s="46"/>
      <c r="F34" s="46">
        <v>2</v>
      </c>
      <c r="G34" s="46"/>
      <c r="H34" s="46"/>
      <c r="I34" s="46">
        <v>9</v>
      </c>
      <c r="J34" s="46">
        <v>0</v>
      </c>
      <c r="K34" s="46">
        <v>0</v>
      </c>
      <c r="L34" s="46">
        <v>5</v>
      </c>
      <c r="M34" s="46">
        <v>40</v>
      </c>
      <c r="N34" s="46">
        <v>0</v>
      </c>
      <c r="O34" s="46">
        <v>0</v>
      </c>
      <c r="P34" s="46">
        <v>0</v>
      </c>
      <c r="Q34" s="46">
        <v>0</v>
      </c>
      <c r="R34" s="46">
        <v>0</v>
      </c>
      <c r="S34" s="46">
        <v>0</v>
      </c>
      <c r="T34" s="46">
        <v>2</v>
      </c>
      <c r="U34" s="46">
        <v>20</v>
      </c>
      <c r="V34" s="46">
        <v>15</v>
      </c>
      <c r="W34" s="46">
        <v>0</v>
      </c>
      <c r="X34" s="46">
        <v>0</v>
      </c>
      <c r="Y34" s="46">
        <v>0</v>
      </c>
      <c r="Z34" s="46">
        <v>0</v>
      </c>
      <c r="AA34" s="46">
        <v>1</v>
      </c>
      <c r="AB34" s="46">
        <v>0</v>
      </c>
      <c r="AC34" s="46">
        <v>0</v>
      </c>
      <c r="AD34" s="46"/>
      <c r="AE34" s="46">
        <v>0</v>
      </c>
      <c r="AF34" s="46"/>
      <c r="AG34" s="46">
        <v>0</v>
      </c>
      <c r="AH34" s="46">
        <v>0</v>
      </c>
      <c r="AI34" s="46">
        <v>0</v>
      </c>
      <c r="AJ34" s="46">
        <v>0</v>
      </c>
      <c r="AK34" s="46">
        <v>0</v>
      </c>
      <c r="AL34" s="46">
        <v>0</v>
      </c>
      <c r="AM34" s="46">
        <v>0</v>
      </c>
      <c r="AN34" s="46">
        <v>0</v>
      </c>
      <c r="AO34" s="46">
        <v>0</v>
      </c>
      <c r="AP34" s="46">
        <v>0</v>
      </c>
      <c r="AQ34" s="46">
        <v>0</v>
      </c>
      <c r="AR34" s="46">
        <v>1</v>
      </c>
      <c r="AS34" s="46">
        <v>0</v>
      </c>
      <c r="AT34" s="46">
        <v>0</v>
      </c>
      <c r="AU34" s="46">
        <v>0</v>
      </c>
      <c r="AV34" s="46">
        <v>0</v>
      </c>
      <c r="AW34" s="46">
        <v>0</v>
      </c>
      <c r="AX34" s="46">
        <v>0</v>
      </c>
      <c r="AY34" s="46">
        <v>0</v>
      </c>
      <c r="AZ34" s="46">
        <v>0</v>
      </c>
      <c r="BA34" s="46">
        <v>0</v>
      </c>
      <c r="BB34" s="46">
        <v>0</v>
      </c>
      <c r="BC34" s="46">
        <v>0</v>
      </c>
      <c r="BD34" s="46">
        <v>1</v>
      </c>
      <c r="BE34" s="46">
        <v>0</v>
      </c>
      <c r="BF34" s="46">
        <v>0</v>
      </c>
      <c r="BG34" s="46">
        <v>0</v>
      </c>
      <c r="BH34" s="46">
        <v>0</v>
      </c>
      <c r="BI34" s="46">
        <v>0</v>
      </c>
      <c r="BJ34" s="46">
        <v>0</v>
      </c>
      <c r="BK34" s="46">
        <v>0</v>
      </c>
      <c r="BL34" s="46">
        <v>0</v>
      </c>
      <c r="BM34" s="46">
        <v>0</v>
      </c>
      <c r="BN34" s="46">
        <v>0</v>
      </c>
      <c r="BO34" s="46">
        <v>1</v>
      </c>
      <c r="BP34" s="46">
        <v>1</v>
      </c>
      <c r="BQ34" s="46">
        <v>0</v>
      </c>
      <c r="BR34" s="46">
        <v>0</v>
      </c>
      <c r="BS34" s="46">
        <v>0</v>
      </c>
      <c r="BT34" s="46">
        <v>0</v>
      </c>
      <c r="BU34" s="46">
        <v>1</v>
      </c>
      <c r="BV34" s="46">
        <v>0</v>
      </c>
      <c r="BW34" s="46">
        <v>0</v>
      </c>
      <c r="BX34" s="46">
        <v>0</v>
      </c>
      <c r="BY34" s="46">
        <v>0</v>
      </c>
      <c r="BZ34" s="46">
        <v>0</v>
      </c>
    </row>
    <row r="35" spans="1:78">
      <c r="A35" s="24">
        <v>34</v>
      </c>
      <c r="B35" s="46"/>
      <c r="C35" s="46">
        <v>2</v>
      </c>
      <c r="D35" s="46"/>
      <c r="E35" s="46"/>
      <c r="F35" s="46">
        <v>3</v>
      </c>
      <c r="G35" s="46"/>
      <c r="H35" s="46"/>
      <c r="I35" s="46">
        <v>16</v>
      </c>
      <c r="J35" s="46">
        <v>0</v>
      </c>
      <c r="K35" s="46">
        <v>0</v>
      </c>
      <c r="L35" s="46">
        <v>15</v>
      </c>
      <c r="M35" s="46">
        <v>15</v>
      </c>
      <c r="N35" s="46">
        <v>0</v>
      </c>
      <c r="O35" s="46">
        <v>0</v>
      </c>
      <c r="P35" s="46">
        <v>0</v>
      </c>
      <c r="Q35" s="46">
        <v>0</v>
      </c>
      <c r="R35" s="46">
        <v>0</v>
      </c>
      <c r="S35" s="46">
        <v>40</v>
      </c>
      <c r="T35" s="46">
        <v>9</v>
      </c>
      <c r="U35" s="46">
        <v>44</v>
      </c>
      <c r="V35" s="46">
        <v>74</v>
      </c>
      <c r="W35" s="46">
        <v>0</v>
      </c>
      <c r="X35" s="46">
        <v>1</v>
      </c>
      <c r="Y35" s="46">
        <v>0</v>
      </c>
      <c r="Z35" s="46">
        <v>0</v>
      </c>
      <c r="AA35" s="46">
        <v>0</v>
      </c>
      <c r="AB35" s="46">
        <v>0</v>
      </c>
      <c r="AC35" s="46">
        <v>0</v>
      </c>
      <c r="AD35" s="46"/>
      <c r="AE35" s="46">
        <v>0</v>
      </c>
      <c r="AF35" s="46"/>
      <c r="AG35" s="46">
        <v>0</v>
      </c>
      <c r="AH35" s="46">
        <v>0</v>
      </c>
      <c r="AI35" s="46">
        <v>0</v>
      </c>
      <c r="AJ35" s="46">
        <v>0</v>
      </c>
      <c r="AK35" s="46">
        <v>0</v>
      </c>
      <c r="AL35" s="46">
        <v>0</v>
      </c>
      <c r="AM35" s="46">
        <v>0</v>
      </c>
      <c r="AN35" s="46">
        <v>0</v>
      </c>
      <c r="AO35" s="46">
        <v>0</v>
      </c>
      <c r="AP35" s="46">
        <v>0</v>
      </c>
      <c r="AQ35" s="46">
        <v>0</v>
      </c>
      <c r="AR35" s="46">
        <v>0</v>
      </c>
      <c r="AS35" s="46">
        <v>0</v>
      </c>
      <c r="AT35" s="46">
        <v>1</v>
      </c>
      <c r="AU35" s="46">
        <v>0</v>
      </c>
      <c r="AV35" s="46">
        <v>0</v>
      </c>
      <c r="AW35" s="46">
        <v>0</v>
      </c>
      <c r="AX35" s="46">
        <v>0</v>
      </c>
      <c r="AY35" s="46">
        <v>0</v>
      </c>
      <c r="AZ35" s="46">
        <v>0</v>
      </c>
      <c r="BA35" s="46">
        <v>1</v>
      </c>
      <c r="BB35" s="46">
        <v>0</v>
      </c>
      <c r="BC35" s="46">
        <v>1</v>
      </c>
      <c r="BD35" s="46">
        <v>1</v>
      </c>
      <c r="BE35" s="46">
        <v>0</v>
      </c>
      <c r="BF35" s="46">
        <v>1</v>
      </c>
      <c r="BG35" s="46">
        <v>0</v>
      </c>
      <c r="BH35" s="46">
        <v>0</v>
      </c>
      <c r="BI35" s="46">
        <v>0</v>
      </c>
      <c r="BJ35" s="46">
        <v>0</v>
      </c>
      <c r="BK35" s="46">
        <v>1</v>
      </c>
      <c r="BL35" s="46">
        <v>0</v>
      </c>
      <c r="BM35" s="46">
        <v>0</v>
      </c>
      <c r="BN35" s="46">
        <v>0</v>
      </c>
      <c r="BO35" s="46">
        <v>0</v>
      </c>
      <c r="BP35" s="46">
        <v>0</v>
      </c>
      <c r="BQ35" s="46">
        <v>0</v>
      </c>
      <c r="BR35" s="46">
        <v>0</v>
      </c>
      <c r="BS35" s="46">
        <v>0</v>
      </c>
      <c r="BT35" s="46">
        <v>0</v>
      </c>
      <c r="BU35" s="46">
        <v>1</v>
      </c>
      <c r="BV35" s="46">
        <v>0</v>
      </c>
      <c r="BW35" s="46">
        <v>0</v>
      </c>
      <c r="BX35" s="46">
        <v>0</v>
      </c>
      <c r="BY35" s="46">
        <v>0</v>
      </c>
      <c r="BZ35" s="46">
        <v>0</v>
      </c>
    </row>
    <row r="36" spans="1:78">
      <c r="A36" s="24">
        <v>35</v>
      </c>
      <c r="B36" s="46"/>
      <c r="C36" s="46">
        <v>2</v>
      </c>
      <c r="D36" s="46"/>
      <c r="E36" s="46"/>
      <c r="F36" s="46">
        <v>3</v>
      </c>
      <c r="G36" s="46"/>
      <c r="H36" s="46"/>
      <c r="I36" s="46">
        <v>0</v>
      </c>
      <c r="J36" s="46">
        <v>0</v>
      </c>
      <c r="K36" s="46">
        <v>0</v>
      </c>
      <c r="L36" s="46">
        <v>10</v>
      </c>
      <c r="M36" s="46">
        <v>15</v>
      </c>
      <c r="N36" s="46">
        <v>0</v>
      </c>
      <c r="O36" s="46">
        <v>0</v>
      </c>
      <c r="P36" s="46">
        <v>0</v>
      </c>
      <c r="Q36" s="46">
        <v>0</v>
      </c>
      <c r="R36" s="46">
        <v>55</v>
      </c>
      <c r="S36" s="46">
        <v>0</v>
      </c>
      <c r="T36" s="46">
        <v>2</v>
      </c>
      <c r="U36" s="46">
        <v>24</v>
      </c>
      <c r="V36" s="46">
        <v>33</v>
      </c>
      <c r="W36" s="46">
        <v>1</v>
      </c>
      <c r="X36" s="46">
        <v>1</v>
      </c>
      <c r="Y36" s="46">
        <v>1</v>
      </c>
      <c r="Z36" s="46">
        <v>0</v>
      </c>
      <c r="AA36" s="46">
        <v>1</v>
      </c>
      <c r="AB36" s="46">
        <v>0</v>
      </c>
      <c r="AC36" s="46">
        <v>0</v>
      </c>
      <c r="AD36" s="46"/>
      <c r="AE36" s="46">
        <v>0</v>
      </c>
      <c r="AF36" s="46"/>
      <c r="AG36" s="46">
        <v>0</v>
      </c>
      <c r="AH36" s="46">
        <v>0</v>
      </c>
      <c r="AI36" s="46">
        <v>0</v>
      </c>
      <c r="AJ36" s="46">
        <v>0</v>
      </c>
      <c r="AK36" s="46">
        <v>0</v>
      </c>
      <c r="AL36" s="46">
        <v>0</v>
      </c>
      <c r="AM36" s="46">
        <v>0</v>
      </c>
      <c r="AN36" s="46">
        <v>0</v>
      </c>
      <c r="AO36" s="46">
        <v>0</v>
      </c>
      <c r="AP36" s="46">
        <v>0</v>
      </c>
      <c r="AQ36" s="46">
        <v>0</v>
      </c>
      <c r="AR36" s="46">
        <v>0</v>
      </c>
      <c r="AS36" s="46">
        <v>0</v>
      </c>
      <c r="AT36" s="46">
        <v>0</v>
      </c>
      <c r="AU36" s="46">
        <v>0</v>
      </c>
      <c r="AV36" s="46">
        <v>0</v>
      </c>
      <c r="AW36" s="46">
        <v>0</v>
      </c>
      <c r="AX36" s="46">
        <v>0</v>
      </c>
      <c r="AY36" s="46">
        <v>0</v>
      </c>
      <c r="AZ36" s="46">
        <v>0</v>
      </c>
      <c r="BA36" s="46">
        <v>1</v>
      </c>
      <c r="BB36" s="46">
        <v>0</v>
      </c>
      <c r="BC36" s="46">
        <v>0</v>
      </c>
      <c r="BD36" s="46">
        <v>1</v>
      </c>
      <c r="BE36" s="46">
        <v>0</v>
      </c>
      <c r="BF36" s="46">
        <v>0</v>
      </c>
      <c r="BG36" s="46">
        <v>1</v>
      </c>
      <c r="BH36" s="46">
        <v>0</v>
      </c>
      <c r="BI36" s="46">
        <v>0</v>
      </c>
      <c r="BJ36" s="46">
        <v>1</v>
      </c>
      <c r="BK36" s="46">
        <v>0</v>
      </c>
      <c r="BL36" s="46">
        <v>1</v>
      </c>
      <c r="BM36" s="46">
        <v>1</v>
      </c>
      <c r="BN36" s="46">
        <v>1</v>
      </c>
      <c r="BO36" s="46">
        <v>0</v>
      </c>
      <c r="BP36" s="46">
        <v>0</v>
      </c>
      <c r="BQ36" s="46">
        <v>0</v>
      </c>
      <c r="BR36" s="46">
        <v>0</v>
      </c>
      <c r="BS36" s="46">
        <v>1</v>
      </c>
      <c r="BT36" s="46">
        <v>0</v>
      </c>
      <c r="BU36" s="46">
        <v>0</v>
      </c>
      <c r="BV36" s="46">
        <v>1</v>
      </c>
      <c r="BW36" s="46">
        <v>1</v>
      </c>
      <c r="BX36" s="46">
        <v>1</v>
      </c>
      <c r="BY36" s="46">
        <v>0</v>
      </c>
      <c r="BZ36" s="46">
        <v>0</v>
      </c>
    </row>
    <row r="37" spans="1:78">
      <c r="A37" s="24">
        <v>36</v>
      </c>
      <c r="B37" s="46"/>
      <c r="C37" s="46">
        <v>2</v>
      </c>
      <c r="D37" s="46"/>
      <c r="E37" s="46"/>
      <c r="F37" s="46">
        <v>3</v>
      </c>
      <c r="G37" s="46"/>
      <c r="H37" s="46"/>
      <c r="I37" s="46">
        <v>14</v>
      </c>
      <c r="J37" s="46">
        <v>0</v>
      </c>
      <c r="K37" s="46">
        <v>33</v>
      </c>
      <c r="L37" s="46">
        <v>20</v>
      </c>
      <c r="M37" s="46">
        <v>30</v>
      </c>
      <c r="N37" s="46">
        <v>0</v>
      </c>
      <c r="O37" s="46">
        <v>0</v>
      </c>
      <c r="P37" s="46">
        <v>0</v>
      </c>
      <c r="Q37" s="46">
        <v>0</v>
      </c>
      <c r="R37" s="46">
        <v>0</v>
      </c>
      <c r="S37" s="46">
        <v>0</v>
      </c>
      <c r="T37" s="46">
        <v>2</v>
      </c>
      <c r="U37" s="46">
        <v>57</v>
      </c>
      <c r="V37" s="46">
        <v>61</v>
      </c>
      <c r="W37" s="46">
        <v>0</v>
      </c>
      <c r="X37" s="46">
        <v>0</v>
      </c>
      <c r="Y37" s="46">
        <v>0</v>
      </c>
      <c r="Z37" s="46">
        <v>1</v>
      </c>
      <c r="AA37" s="46">
        <v>1</v>
      </c>
      <c r="AB37" s="46">
        <v>0</v>
      </c>
      <c r="AC37" s="46">
        <v>0</v>
      </c>
      <c r="AD37" s="46"/>
      <c r="AE37" s="46">
        <v>0</v>
      </c>
      <c r="AF37" s="46"/>
      <c r="AG37" s="46">
        <v>0</v>
      </c>
      <c r="AH37" s="46">
        <v>0</v>
      </c>
      <c r="AI37" s="46">
        <v>0</v>
      </c>
      <c r="AJ37" s="46">
        <v>0</v>
      </c>
      <c r="AK37" s="46">
        <v>0</v>
      </c>
      <c r="AL37" s="46">
        <v>0</v>
      </c>
      <c r="AM37" s="46">
        <v>0</v>
      </c>
      <c r="AN37" s="46">
        <v>0</v>
      </c>
      <c r="AO37" s="46">
        <v>0</v>
      </c>
      <c r="AP37" s="46">
        <v>0</v>
      </c>
      <c r="AQ37" s="46">
        <v>0</v>
      </c>
      <c r="AR37" s="46">
        <v>0</v>
      </c>
      <c r="AS37" s="46">
        <v>1</v>
      </c>
      <c r="AT37" s="46">
        <v>0</v>
      </c>
      <c r="AU37" s="46">
        <v>0</v>
      </c>
      <c r="AV37" s="46">
        <v>0</v>
      </c>
      <c r="AW37" s="46">
        <v>0</v>
      </c>
      <c r="AX37" s="46">
        <v>0</v>
      </c>
      <c r="AY37" s="46">
        <v>0</v>
      </c>
      <c r="AZ37" s="46">
        <v>0</v>
      </c>
      <c r="BA37" s="46">
        <v>0</v>
      </c>
      <c r="BB37" s="46">
        <v>0</v>
      </c>
      <c r="BC37" s="46">
        <v>0</v>
      </c>
      <c r="BD37" s="46">
        <v>1</v>
      </c>
      <c r="BE37" s="46">
        <v>0</v>
      </c>
      <c r="BF37" s="46">
        <v>1</v>
      </c>
      <c r="BG37" s="46">
        <v>1</v>
      </c>
      <c r="BH37" s="46">
        <v>0</v>
      </c>
      <c r="BI37" s="46">
        <v>0</v>
      </c>
      <c r="BJ37" s="46">
        <v>1</v>
      </c>
      <c r="BK37" s="46">
        <v>1</v>
      </c>
      <c r="BL37" s="46">
        <v>0</v>
      </c>
      <c r="BM37" s="46">
        <v>0</v>
      </c>
      <c r="BN37" s="46">
        <v>1</v>
      </c>
      <c r="BO37" s="46">
        <v>0</v>
      </c>
      <c r="BP37" s="46">
        <v>0</v>
      </c>
      <c r="BQ37" s="46">
        <v>0</v>
      </c>
      <c r="BR37" s="46">
        <v>0</v>
      </c>
      <c r="BS37" s="46">
        <v>1</v>
      </c>
      <c r="BT37" s="46">
        <v>0</v>
      </c>
      <c r="BU37" s="46">
        <v>1</v>
      </c>
      <c r="BV37" s="46">
        <v>0</v>
      </c>
      <c r="BW37" s="46">
        <v>0</v>
      </c>
      <c r="BX37" s="46">
        <v>0</v>
      </c>
      <c r="BY37" s="46">
        <v>0</v>
      </c>
      <c r="BZ37" s="46">
        <v>0</v>
      </c>
    </row>
    <row r="38" spans="1:78">
      <c r="A38" s="24">
        <v>37</v>
      </c>
      <c r="B38" s="46"/>
      <c r="C38" s="46">
        <v>2</v>
      </c>
      <c r="D38" s="46"/>
      <c r="E38" s="46"/>
      <c r="F38" s="46">
        <v>4</v>
      </c>
      <c r="G38" s="46"/>
      <c r="H38" s="46"/>
      <c r="I38" s="46">
        <v>16</v>
      </c>
      <c r="J38" s="46">
        <v>0</v>
      </c>
      <c r="K38" s="46">
        <v>43</v>
      </c>
      <c r="L38" s="46">
        <v>5</v>
      </c>
      <c r="M38" s="46">
        <v>20</v>
      </c>
      <c r="N38" s="46">
        <v>0</v>
      </c>
      <c r="O38" s="46">
        <v>0</v>
      </c>
      <c r="P38" s="46">
        <v>0</v>
      </c>
      <c r="Q38" s="46">
        <v>10</v>
      </c>
      <c r="R38" s="46">
        <v>15</v>
      </c>
      <c r="S38" s="46">
        <v>20</v>
      </c>
      <c r="T38" s="46">
        <v>2</v>
      </c>
      <c r="U38" s="46">
        <v>14</v>
      </c>
      <c r="V38" s="46">
        <v>18</v>
      </c>
      <c r="W38" s="46">
        <v>0</v>
      </c>
      <c r="X38" s="46">
        <v>1</v>
      </c>
      <c r="Y38" s="46">
        <v>0</v>
      </c>
      <c r="Z38" s="46">
        <v>0</v>
      </c>
      <c r="AA38" s="46">
        <v>0</v>
      </c>
      <c r="AB38" s="46">
        <v>0</v>
      </c>
      <c r="AC38" s="46">
        <v>0</v>
      </c>
      <c r="AD38" s="46"/>
      <c r="AE38" s="46">
        <v>0</v>
      </c>
      <c r="AF38" s="46"/>
      <c r="AG38" s="46">
        <v>0</v>
      </c>
      <c r="AH38" s="46">
        <v>0</v>
      </c>
      <c r="AI38" s="46">
        <v>0</v>
      </c>
      <c r="AJ38" s="46">
        <v>0</v>
      </c>
      <c r="AK38" s="46">
        <v>0</v>
      </c>
      <c r="AL38" s="46">
        <v>0</v>
      </c>
      <c r="AM38" s="46">
        <v>0</v>
      </c>
      <c r="AN38" s="46">
        <v>0</v>
      </c>
      <c r="AO38" s="46">
        <v>0</v>
      </c>
      <c r="AP38" s="46">
        <v>0</v>
      </c>
      <c r="AQ38" s="46">
        <v>0</v>
      </c>
      <c r="AR38" s="46">
        <v>0</v>
      </c>
      <c r="AS38" s="46">
        <v>0</v>
      </c>
      <c r="AT38" s="46">
        <v>0</v>
      </c>
      <c r="AU38" s="46">
        <v>0</v>
      </c>
      <c r="AV38" s="46">
        <v>0</v>
      </c>
      <c r="AW38" s="46">
        <v>0</v>
      </c>
      <c r="AX38" s="46">
        <v>1</v>
      </c>
      <c r="AY38" s="46">
        <v>0</v>
      </c>
      <c r="AZ38" s="46">
        <v>0</v>
      </c>
      <c r="BA38" s="46">
        <v>1</v>
      </c>
      <c r="BB38" s="46">
        <v>1</v>
      </c>
      <c r="BC38" s="46">
        <v>0</v>
      </c>
      <c r="BD38" s="46">
        <v>1</v>
      </c>
      <c r="BE38" s="46">
        <v>0</v>
      </c>
      <c r="BF38" s="46">
        <v>1</v>
      </c>
      <c r="BG38" s="46">
        <v>0</v>
      </c>
      <c r="BH38" s="46">
        <v>0</v>
      </c>
      <c r="BI38" s="46">
        <v>0</v>
      </c>
      <c r="BJ38" s="46">
        <v>1</v>
      </c>
      <c r="BK38" s="46">
        <v>0</v>
      </c>
      <c r="BL38" s="46">
        <v>0</v>
      </c>
      <c r="BM38" s="46">
        <v>0</v>
      </c>
      <c r="BN38" s="46">
        <v>1</v>
      </c>
      <c r="BO38" s="46">
        <v>0</v>
      </c>
      <c r="BP38" s="46">
        <v>0</v>
      </c>
      <c r="BQ38" s="46">
        <v>0</v>
      </c>
      <c r="BR38" s="46">
        <v>0</v>
      </c>
      <c r="BS38" s="46">
        <v>0</v>
      </c>
      <c r="BT38" s="46">
        <v>0</v>
      </c>
      <c r="BU38" s="46">
        <v>0</v>
      </c>
      <c r="BV38" s="46">
        <v>0</v>
      </c>
      <c r="BW38" s="46">
        <v>0</v>
      </c>
      <c r="BX38" s="46">
        <v>0</v>
      </c>
      <c r="BY38" s="46">
        <v>0</v>
      </c>
      <c r="BZ38" s="46">
        <v>0</v>
      </c>
    </row>
    <row r="39" spans="1:78">
      <c r="A39" s="24">
        <v>38</v>
      </c>
      <c r="B39" s="46"/>
      <c r="C39" s="46">
        <v>2</v>
      </c>
      <c r="D39" s="46"/>
      <c r="E39" s="46"/>
      <c r="F39" s="46">
        <v>1</v>
      </c>
      <c r="G39" s="46"/>
      <c r="H39" s="46"/>
      <c r="I39" s="46">
        <v>10</v>
      </c>
      <c r="J39" s="46">
        <v>0</v>
      </c>
      <c r="K39" s="46">
        <v>0</v>
      </c>
      <c r="L39" s="46">
        <v>0</v>
      </c>
      <c r="M39" s="46">
        <v>0</v>
      </c>
      <c r="N39" s="46">
        <v>0</v>
      </c>
      <c r="O39" s="46">
        <v>0</v>
      </c>
      <c r="P39" s="46">
        <v>0</v>
      </c>
      <c r="Q39" s="46">
        <v>0</v>
      </c>
      <c r="R39" s="46">
        <v>0</v>
      </c>
      <c r="S39" s="46">
        <v>0</v>
      </c>
      <c r="T39" s="46">
        <v>0</v>
      </c>
      <c r="U39" s="46">
        <v>0</v>
      </c>
      <c r="V39" s="46">
        <v>0</v>
      </c>
      <c r="W39" s="46">
        <v>0</v>
      </c>
      <c r="X39" s="46">
        <v>1</v>
      </c>
      <c r="Y39" s="46">
        <v>1</v>
      </c>
      <c r="Z39" s="46">
        <v>0</v>
      </c>
      <c r="AA39" s="46">
        <v>0</v>
      </c>
      <c r="AB39" s="46">
        <v>0</v>
      </c>
      <c r="AC39" s="46">
        <v>0</v>
      </c>
      <c r="AD39" s="46"/>
      <c r="AE39" s="46">
        <v>0</v>
      </c>
      <c r="AF39" s="46"/>
      <c r="AG39" s="46">
        <v>0</v>
      </c>
      <c r="AH39" s="46">
        <v>0</v>
      </c>
      <c r="AI39" s="46">
        <v>0</v>
      </c>
      <c r="AJ39" s="46">
        <v>0</v>
      </c>
      <c r="AK39" s="46">
        <v>0</v>
      </c>
      <c r="AL39" s="46">
        <v>0</v>
      </c>
      <c r="AM39" s="46">
        <v>0</v>
      </c>
      <c r="AN39" s="46">
        <v>0</v>
      </c>
      <c r="AO39" s="46">
        <v>0</v>
      </c>
      <c r="AP39" s="46">
        <v>0</v>
      </c>
      <c r="AQ39" s="46">
        <v>0</v>
      </c>
      <c r="AR39" s="46">
        <v>0</v>
      </c>
      <c r="AS39" s="46">
        <v>0</v>
      </c>
      <c r="AT39" s="46">
        <v>0</v>
      </c>
      <c r="AU39" s="46">
        <v>0</v>
      </c>
      <c r="AV39" s="46">
        <v>0</v>
      </c>
      <c r="AW39" s="46">
        <v>0</v>
      </c>
      <c r="AX39" s="46">
        <v>0</v>
      </c>
      <c r="AY39" s="46">
        <v>0</v>
      </c>
      <c r="AZ39" s="46">
        <v>0</v>
      </c>
      <c r="BA39" s="46">
        <v>1</v>
      </c>
      <c r="BB39" s="46">
        <v>0</v>
      </c>
      <c r="BC39" s="46">
        <v>1</v>
      </c>
      <c r="BD39" s="46">
        <v>1</v>
      </c>
      <c r="BE39" s="46">
        <v>1</v>
      </c>
      <c r="BF39" s="46">
        <v>1</v>
      </c>
      <c r="BG39" s="46">
        <v>0</v>
      </c>
      <c r="BH39" s="46">
        <v>0</v>
      </c>
      <c r="BI39" s="46">
        <v>1</v>
      </c>
      <c r="BJ39" s="46">
        <v>0</v>
      </c>
      <c r="BK39" s="46">
        <v>1</v>
      </c>
      <c r="BL39" s="46">
        <v>0</v>
      </c>
      <c r="BM39" s="46">
        <v>0</v>
      </c>
      <c r="BN39" s="46">
        <v>0</v>
      </c>
      <c r="BO39" s="46">
        <v>0</v>
      </c>
      <c r="BP39" s="46">
        <v>0</v>
      </c>
      <c r="BQ39" s="46">
        <v>1</v>
      </c>
      <c r="BR39" s="46">
        <v>0</v>
      </c>
      <c r="BS39" s="46">
        <v>0</v>
      </c>
      <c r="BT39" s="46">
        <v>0</v>
      </c>
      <c r="BU39" s="46">
        <v>0</v>
      </c>
      <c r="BV39" s="46">
        <v>0</v>
      </c>
      <c r="BW39" s="46">
        <v>0</v>
      </c>
      <c r="BX39" s="46">
        <v>0</v>
      </c>
      <c r="BY39" s="46">
        <v>0</v>
      </c>
      <c r="BZ39" s="46">
        <v>0</v>
      </c>
    </row>
    <row r="40" spans="1:78">
      <c r="A40" s="24">
        <v>39</v>
      </c>
      <c r="B40" s="46"/>
      <c r="C40" s="46">
        <v>2</v>
      </c>
      <c r="D40" s="46"/>
      <c r="E40" s="46"/>
      <c r="F40" s="46">
        <v>4</v>
      </c>
      <c r="G40" s="46"/>
      <c r="H40" s="46"/>
      <c r="I40" s="46">
        <v>0</v>
      </c>
      <c r="J40" s="46">
        <v>10</v>
      </c>
      <c r="K40" s="46">
        <v>87</v>
      </c>
      <c r="L40" s="46">
        <v>10</v>
      </c>
      <c r="M40" s="46">
        <v>15</v>
      </c>
      <c r="N40" s="46">
        <v>20</v>
      </c>
      <c r="O40" s="46">
        <v>10</v>
      </c>
      <c r="P40" s="46">
        <v>0</v>
      </c>
      <c r="Q40" s="46">
        <v>0</v>
      </c>
      <c r="R40" s="46">
        <v>10</v>
      </c>
      <c r="S40" s="46">
        <v>0</v>
      </c>
      <c r="T40" s="46">
        <v>7</v>
      </c>
      <c r="U40" s="46">
        <v>24</v>
      </c>
      <c r="V40" s="46">
        <v>20</v>
      </c>
      <c r="W40" s="46">
        <v>1</v>
      </c>
      <c r="X40" s="46">
        <v>1</v>
      </c>
      <c r="Y40" s="46">
        <v>0</v>
      </c>
      <c r="Z40" s="46">
        <v>1</v>
      </c>
      <c r="AA40" s="46">
        <v>0</v>
      </c>
      <c r="AB40" s="46">
        <v>0</v>
      </c>
      <c r="AC40" s="46">
        <v>0</v>
      </c>
      <c r="AD40" s="46"/>
      <c r="AE40" s="46">
        <v>0</v>
      </c>
      <c r="AF40" s="46"/>
      <c r="AG40" s="46">
        <v>0</v>
      </c>
      <c r="AH40" s="46">
        <v>0</v>
      </c>
      <c r="AI40" s="46">
        <v>0</v>
      </c>
      <c r="AJ40" s="46">
        <v>0</v>
      </c>
      <c r="AK40" s="46">
        <v>0</v>
      </c>
      <c r="AL40" s="46">
        <v>0</v>
      </c>
      <c r="AM40" s="46">
        <v>0</v>
      </c>
      <c r="AN40" s="46">
        <v>0</v>
      </c>
      <c r="AO40" s="46">
        <v>0</v>
      </c>
      <c r="AP40" s="46">
        <v>0</v>
      </c>
      <c r="AQ40" s="46">
        <v>0</v>
      </c>
      <c r="AR40" s="46">
        <v>0</v>
      </c>
      <c r="AS40" s="46">
        <v>0</v>
      </c>
      <c r="AT40" s="46">
        <v>0</v>
      </c>
      <c r="AU40" s="46">
        <v>0</v>
      </c>
      <c r="AV40" s="46">
        <v>0</v>
      </c>
      <c r="AW40" s="46">
        <v>0</v>
      </c>
      <c r="AX40" s="46">
        <v>0</v>
      </c>
      <c r="AY40" s="46">
        <v>0</v>
      </c>
      <c r="AZ40" s="46">
        <v>0</v>
      </c>
      <c r="BA40" s="46">
        <v>1</v>
      </c>
      <c r="BB40" s="46">
        <v>0</v>
      </c>
      <c r="BC40" s="46">
        <v>0</v>
      </c>
      <c r="BD40" s="46">
        <v>0</v>
      </c>
      <c r="BE40" s="46">
        <v>0</v>
      </c>
      <c r="BF40" s="46">
        <v>1</v>
      </c>
      <c r="BG40" s="46">
        <v>0</v>
      </c>
      <c r="BH40" s="46">
        <v>1</v>
      </c>
      <c r="BI40" s="46">
        <v>0</v>
      </c>
      <c r="BJ40" s="46">
        <v>0</v>
      </c>
      <c r="BK40" s="46">
        <v>1</v>
      </c>
      <c r="BL40" s="46">
        <v>0</v>
      </c>
      <c r="BM40" s="46">
        <v>0</v>
      </c>
      <c r="BN40" s="46">
        <v>0</v>
      </c>
      <c r="BO40" s="46">
        <v>0</v>
      </c>
      <c r="BP40" s="46">
        <v>1</v>
      </c>
      <c r="BQ40" s="46">
        <v>0</v>
      </c>
      <c r="BR40" s="46">
        <v>0</v>
      </c>
      <c r="BS40" s="46">
        <v>0</v>
      </c>
      <c r="BT40" s="46">
        <v>0</v>
      </c>
      <c r="BU40" s="46">
        <v>0</v>
      </c>
      <c r="BV40" s="46">
        <v>0</v>
      </c>
      <c r="BW40" s="46">
        <v>0</v>
      </c>
      <c r="BX40" s="46">
        <v>0</v>
      </c>
      <c r="BY40" s="46">
        <v>0</v>
      </c>
      <c r="BZ40" s="46">
        <v>0</v>
      </c>
    </row>
    <row r="41" spans="1:78">
      <c r="A41" s="24">
        <v>40</v>
      </c>
      <c r="B41" s="46"/>
      <c r="C41" s="46">
        <v>2</v>
      </c>
      <c r="D41" s="46"/>
      <c r="E41" s="46"/>
      <c r="F41" s="46">
        <v>3</v>
      </c>
      <c r="G41" s="46"/>
      <c r="H41" s="46"/>
      <c r="I41" s="46">
        <v>10</v>
      </c>
      <c r="J41" s="46">
        <v>0</v>
      </c>
      <c r="K41" s="46">
        <v>9</v>
      </c>
      <c r="L41" s="46">
        <v>15</v>
      </c>
      <c r="M41" s="46">
        <v>20</v>
      </c>
      <c r="N41" s="46">
        <v>0</v>
      </c>
      <c r="O41" s="46">
        <v>10</v>
      </c>
      <c r="P41" s="46">
        <v>20</v>
      </c>
      <c r="Q41" s="46">
        <v>0</v>
      </c>
      <c r="R41" s="46">
        <v>0</v>
      </c>
      <c r="S41" s="46">
        <v>0</v>
      </c>
      <c r="T41" s="46">
        <v>4</v>
      </c>
      <c r="U41" s="46">
        <v>35</v>
      </c>
      <c r="V41" s="46">
        <v>51</v>
      </c>
      <c r="W41" s="46">
        <v>1</v>
      </c>
      <c r="X41" s="46">
        <v>0</v>
      </c>
      <c r="Y41" s="46">
        <v>0</v>
      </c>
      <c r="Z41" s="46">
        <v>0</v>
      </c>
      <c r="AA41" s="46">
        <v>0</v>
      </c>
      <c r="AB41" s="46">
        <v>0</v>
      </c>
      <c r="AC41" s="46">
        <v>0</v>
      </c>
      <c r="AD41" s="46"/>
      <c r="AE41" s="46">
        <v>1</v>
      </c>
      <c r="AF41" s="46"/>
      <c r="AG41" s="46">
        <v>0</v>
      </c>
      <c r="AH41" s="46">
        <v>0</v>
      </c>
      <c r="AI41" s="46">
        <v>0</v>
      </c>
      <c r="AJ41" s="46">
        <v>0</v>
      </c>
      <c r="AK41" s="46">
        <v>0</v>
      </c>
      <c r="AL41" s="46">
        <v>0</v>
      </c>
      <c r="AM41" s="46">
        <v>0</v>
      </c>
      <c r="AN41" s="46">
        <v>0</v>
      </c>
      <c r="AO41" s="46">
        <v>0</v>
      </c>
      <c r="AP41" s="46">
        <v>0</v>
      </c>
      <c r="AQ41" s="46">
        <v>0</v>
      </c>
      <c r="AR41" s="46">
        <v>0</v>
      </c>
      <c r="AS41" s="46">
        <v>0</v>
      </c>
      <c r="AT41" s="46">
        <v>0</v>
      </c>
      <c r="AU41" s="46">
        <v>0</v>
      </c>
      <c r="AV41" s="46">
        <v>0</v>
      </c>
      <c r="AW41" s="46">
        <v>0</v>
      </c>
      <c r="AX41" s="46">
        <v>0</v>
      </c>
      <c r="AY41" s="46">
        <v>0</v>
      </c>
      <c r="AZ41" s="46">
        <v>0</v>
      </c>
      <c r="BA41" s="46">
        <v>1</v>
      </c>
      <c r="BB41" s="46">
        <v>0</v>
      </c>
      <c r="BC41" s="46">
        <v>0</v>
      </c>
      <c r="BD41" s="46">
        <v>0</v>
      </c>
      <c r="BE41" s="46">
        <v>0</v>
      </c>
      <c r="BF41" s="46">
        <v>0</v>
      </c>
      <c r="BG41" s="46">
        <v>0</v>
      </c>
      <c r="BH41" s="46">
        <v>0</v>
      </c>
      <c r="BI41" s="46">
        <v>0</v>
      </c>
      <c r="BJ41" s="46">
        <v>1</v>
      </c>
      <c r="BK41" s="46">
        <v>0</v>
      </c>
      <c r="BL41" s="46">
        <v>0</v>
      </c>
      <c r="BM41" s="46">
        <v>0</v>
      </c>
      <c r="BN41" s="46">
        <v>1</v>
      </c>
      <c r="BO41" s="46">
        <v>0</v>
      </c>
      <c r="BP41" s="46">
        <v>0</v>
      </c>
      <c r="BQ41" s="46">
        <v>0</v>
      </c>
      <c r="BR41" s="46">
        <v>0</v>
      </c>
      <c r="BS41" s="46">
        <v>0</v>
      </c>
      <c r="BT41" s="46">
        <v>0</v>
      </c>
      <c r="BU41" s="46">
        <v>0</v>
      </c>
      <c r="BV41" s="46">
        <v>0</v>
      </c>
      <c r="BW41" s="46">
        <v>0</v>
      </c>
      <c r="BX41" s="46">
        <v>0</v>
      </c>
      <c r="BY41" s="46">
        <v>0</v>
      </c>
      <c r="BZ41" s="46">
        <v>0</v>
      </c>
    </row>
    <row r="42" spans="1:78" hidden="1">
      <c r="A42" s="53" t="s">
        <v>296</v>
      </c>
      <c r="B42" s="53"/>
      <c r="C42" s="22">
        <f>COUNT(C2:C41)</f>
        <v>40</v>
      </c>
      <c r="F42" s="22">
        <f t="shared" ref="F42:BU42" si="0">COUNT(F2:F41)</f>
        <v>40</v>
      </c>
      <c r="I42" s="22">
        <f t="shared" si="0"/>
        <v>40</v>
      </c>
      <c r="J42" s="22">
        <f t="shared" si="0"/>
        <v>40</v>
      </c>
      <c r="K42" s="22">
        <f t="shared" si="0"/>
        <v>40</v>
      </c>
      <c r="L42" s="22">
        <f t="shared" si="0"/>
        <v>40</v>
      </c>
      <c r="M42" s="22">
        <f t="shared" si="0"/>
        <v>39</v>
      </c>
      <c r="N42" s="22">
        <f t="shared" si="0"/>
        <v>40</v>
      </c>
      <c r="O42" s="22">
        <f t="shared" si="0"/>
        <v>40</v>
      </c>
      <c r="P42" s="22">
        <f t="shared" si="0"/>
        <v>40</v>
      </c>
      <c r="Q42" s="22">
        <f t="shared" si="0"/>
        <v>40</v>
      </c>
      <c r="R42" s="22">
        <f t="shared" si="0"/>
        <v>39</v>
      </c>
      <c r="S42" s="22">
        <f t="shared" si="0"/>
        <v>38</v>
      </c>
      <c r="T42" s="22">
        <f t="shared" si="0"/>
        <v>40</v>
      </c>
      <c r="U42" s="22">
        <f t="shared" si="0"/>
        <v>40</v>
      </c>
      <c r="V42" s="22">
        <f t="shared" si="0"/>
        <v>40</v>
      </c>
      <c r="W42" s="22">
        <f t="shared" si="0"/>
        <v>40</v>
      </c>
      <c r="X42" s="22">
        <f t="shared" si="0"/>
        <v>40</v>
      </c>
      <c r="Y42" s="22">
        <f t="shared" si="0"/>
        <v>40</v>
      </c>
      <c r="Z42" s="22">
        <f t="shared" si="0"/>
        <v>40</v>
      </c>
      <c r="AA42" s="22">
        <f t="shared" si="0"/>
        <v>40</v>
      </c>
      <c r="AB42" s="22">
        <f t="shared" si="0"/>
        <v>40</v>
      </c>
      <c r="AC42" s="22">
        <f t="shared" si="0"/>
        <v>40</v>
      </c>
      <c r="AE42" s="22">
        <f t="shared" si="0"/>
        <v>40</v>
      </c>
      <c r="AG42" s="22">
        <f t="shared" si="0"/>
        <v>40</v>
      </c>
      <c r="AH42" s="22">
        <f t="shared" si="0"/>
        <v>40</v>
      </c>
      <c r="AI42" s="22">
        <f t="shared" si="0"/>
        <v>40</v>
      </c>
      <c r="AJ42" s="22">
        <f t="shared" si="0"/>
        <v>40</v>
      </c>
      <c r="AK42" s="22">
        <f t="shared" si="0"/>
        <v>40</v>
      </c>
      <c r="AL42" s="22">
        <f t="shared" si="0"/>
        <v>40</v>
      </c>
      <c r="AM42" s="22">
        <f t="shared" si="0"/>
        <v>40</v>
      </c>
      <c r="AN42" s="22">
        <f t="shared" si="0"/>
        <v>40</v>
      </c>
      <c r="AO42" s="22">
        <f t="shared" si="0"/>
        <v>40</v>
      </c>
      <c r="AP42" s="22">
        <f t="shared" si="0"/>
        <v>40</v>
      </c>
      <c r="AQ42" s="22">
        <f t="shared" si="0"/>
        <v>40</v>
      </c>
      <c r="AR42" s="22">
        <f t="shared" si="0"/>
        <v>40</v>
      </c>
      <c r="AS42" s="22">
        <f t="shared" si="0"/>
        <v>40</v>
      </c>
      <c r="AT42" s="22">
        <f t="shared" si="0"/>
        <v>40</v>
      </c>
      <c r="AU42" s="22">
        <f t="shared" si="0"/>
        <v>40</v>
      </c>
      <c r="AV42" s="22">
        <f t="shared" si="0"/>
        <v>40</v>
      </c>
      <c r="AW42" s="22">
        <f t="shared" si="0"/>
        <v>40</v>
      </c>
      <c r="AX42" s="22">
        <f t="shared" si="0"/>
        <v>40</v>
      </c>
      <c r="AY42" s="22">
        <f t="shared" si="0"/>
        <v>40</v>
      </c>
      <c r="AZ42" s="22">
        <f t="shared" si="0"/>
        <v>40</v>
      </c>
      <c r="BA42" s="22">
        <f t="shared" si="0"/>
        <v>40</v>
      </c>
      <c r="BB42" s="22">
        <f t="shared" si="0"/>
        <v>40</v>
      </c>
      <c r="BC42" s="22">
        <f t="shared" si="0"/>
        <v>40</v>
      </c>
      <c r="BD42" s="22">
        <f t="shared" si="0"/>
        <v>40</v>
      </c>
      <c r="BE42" s="22">
        <f t="shared" si="0"/>
        <v>40</v>
      </c>
      <c r="BF42" s="22">
        <f t="shared" si="0"/>
        <v>40</v>
      </c>
      <c r="BG42" s="22">
        <f t="shared" si="0"/>
        <v>40</v>
      </c>
      <c r="BH42" s="22">
        <f t="shared" si="0"/>
        <v>40</v>
      </c>
      <c r="BI42" s="22">
        <f t="shared" si="0"/>
        <v>40</v>
      </c>
      <c r="BJ42" s="22">
        <f t="shared" si="0"/>
        <v>40</v>
      </c>
      <c r="BK42" s="22">
        <f t="shared" si="0"/>
        <v>40</v>
      </c>
      <c r="BL42" s="22">
        <f t="shared" si="0"/>
        <v>40</v>
      </c>
      <c r="BM42" s="22">
        <f t="shared" si="0"/>
        <v>40</v>
      </c>
      <c r="BN42" s="22">
        <f t="shared" si="0"/>
        <v>40</v>
      </c>
      <c r="BO42" s="22">
        <f t="shared" si="0"/>
        <v>40</v>
      </c>
      <c r="BP42" s="22">
        <f t="shared" si="0"/>
        <v>40</v>
      </c>
      <c r="BQ42" s="22">
        <f t="shared" si="0"/>
        <v>40</v>
      </c>
      <c r="BR42" s="22">
        <f t="shared" si="0"/>
        <v>40</v>
      </c>
      <c r="BS42" s="22">
        <f t="shared" si="0"/>
        <v>40</v>
      </c>
      <c r="BT42" s="22">
        <f t="shared" si="0"/>
        <v>40</v>
      </c>
      <c r="BU42" s="22">
        <f t="shared" si="0"/>
        <v>40</v>
      </c>
      <c r="BV42" s="22">
        <f t="shared" ref="BV42:BZ42" si="1">COUNT(BV2:BV41)</f>
        <v>40</v>
      </c>
      <c r="BW42" s="22">
        <f t="shared" si="1"/>
        <v>40</v>
      </c>
      <c r="BX42" s="22">
        <f t="shared" si="1"/>
        <v>40</v>
      </c>
      <c r="BY42" s="22">
        <f t="shared" si="1"/>
        <v>40</v>
      </c>
      <c r="BZ42" s="22">
        <f t="shared" si="1"/>
        <v>40</v>
      </c>
    </row>
    <row r="43" spans="1:78" hidden="1">
      <c r="A43" s="53" t="s">
        <v>297</v>
      </c>
      <c r="B43" s="53"/>
      <c r="C43" s="55">
        <f>AVERAGE(C2:C41)</f>
        <v>1.425</v>
      </c>
      <c r="F43" s="55">
        <f t="shared" ref="F43:BU43" si="2">AVERAGE(F2:F41)</f>
        <v>2.9750000000000001</v>
      </c>
      <c r="I43" s="52">
        <f t="shared" si="2"/>
        <v>15.425000000000001</v>
      </c>
      <c r="J43" s="52">
        <f t="shared" si="2"/>
        <v>2</v>
      </c>
      <c r="K43" s="52">
        <f t="shared" si="2"/>
        <v>10.25</v>
      </c>
      <c r="L43" s="52">
        <f t="shared" si="2"/>
        <v>12.55</v>
      </c>
      <c r="M43" s="52">
        <f t="shared" si="2"/>
        <v>20</v>
      </c>
      <c r="N43" s="52">
        <f t="shared" si="2"/>
        <v>1.5</v>
      </c>
      <c r="O43" s="52">
        <f t="shared" si="2"/>
        <v>2.5</v>
      </c>
      <c r="P43" s="52">
        <f t="shared" si="2"/>
        <v>3.25</v>
      </c>
      <c r="Q43" s="52">
        <f t="shared" si="2"/>
        <v>2.125</v>
      </c>
      <c r="R43" s="52">
        <f t="shared" si="2"/>
        <v>16.948717948717949</v>
      </c>
      <c r="S43" s="52">
        <f t="shared" si="2"/>
        <v>7.2894736842105265</v>
      </c>
      <c r="T43" s="52">
        <f t="shared" si="2"/>
        <v>2.6</v>
      </c>
      <c r="U43" s="52">
        <f t="shared" si="2"/>
        <v>37.924999999999997</v>
      </c>
      <c r="V43" s="52">
        <f t="shared" si="2"/>
        <v>52.725000000000001</v>
      </c>
      <c r="W43" s="52">
        <f t="shared" si="2"/>
        <v>0.45</v>
      </c>
      <c r="X43" s="52">
        <f t="shared" si="2"/>
        <v>0.57499999999999996</v>
      </c>
      <c r="Y43" s="52">
        <f t="shared" si="2"/>
        <v>0.35</v>
      </c>
      <c r="Z43" s="52">
        <f t="shared" si="2"/>
        <v>0.25</v>
      </c>
      <c r="AA43" s="52">
        <f t="shared" si="2"/>
        <v>0.35</v>
      </c>
      <c r="AB43" s="52">
        <f t="shared" si="2"/>
        <v>0.15</v>
      </c>
      <c r="AC43" s="52">
        <f t="shared" si="2"/>
        <v>0.05</v>
      </c>
      <c r="AD43" s="52"/>
      <c r="AE43" s="65">
        <f t="shared" si="2"/>
        <v>0.17499999999999999</v>
      </c>
      <c r="AF43" s="52"/>
      <c r="AG43" s="52">
        <f t="shared" si="2"/>
        <v>0.05</v>
      </c>
      <c r="AH43" s="52">
        <f t="shared" si="2"/>
        <v>2.5000000000000001E-2</v>
      </c>
      <c r="AI43" s="52">
        <f t="shared" si="2"/>
        <v>2.5000000000000001E-2</v>
      </c>
      <c r="AJ43" s="52">
        <f t="shared" si="2"/>
        <v>2.5000000000000001E-2</v>
      </c>
      <c r="AK43" s="52">
        <f t="shared" si="2"/>
        <v>0.1</v>
      </c>
      <c r="AL43" s="52">
        <f t="shared" si="2"/>
        <v>2.5000000000000001E-2</v>
      </c>
      <c r="AM43" s="52">
        <f t="shared" si="2"/>
        <v>2.5000000000000001E-2</v>
      </c>
      <c r="AN43" s="52">
        <f t="shared" si="2"/>
        <v>0.05</v>
      </c>
      <c r="AO43" s="52">
        <f t="shared" si="2"/>
        <v>7.4999999999999997E-2</v>
      </c>
      <c r="AP43" s="52">
        <f t="shared" si="2"/>
        <v>2.5000000000000001E-2</v>
      </c>
      <c r="AQ43" s="52">
        <f t="shared" si="2"/>
        <v>7.4999999999999997E-2</v>
      </c>
      <c r="AR43" s="52">
        <f t="shared" si="2"/>
        <v>0.1</v>
      </c>
      <c r="AS43" s="52">
        <f t="shared" si="2"/>
        <v>0.05</v>
      </c>
      <c r="AT43" s="52">
        <f t="shared" si="2"/>
        <v>0.125</v>
      </c>
      <c r="AU43" s="52">
        <f t="shared" si="2"/>
        <v>2.5000000000000001E-2</v>
      </c>
      <c r="AV43" s="52">
        <f t="shared" si="2"/>
        <v>0.05</v>
      </c>
      <c r="AW43" s="52">
        <f t="shared" si="2"/>
        <v>2.5000000000000001E-2</v>
      </c>
      <c r="AX43" s="52">
        <f t="shared" si="2"/>
        <v>0.1</v>
      </c>
      <c r="AY43" s="52">
        <f t="shared" si="2"/>
        <v>2.5000000000000001E-2</v>
      </c>
      <c r="AZ43" s="52">
        <f t="shared" si="2"/>
        <v>0</v>
      </c>
      <c r="BA43" s="52">
        <f t="shared" si="2"/>
        <v>0.67500000000000004</v>
      </c>
      <c r="BB43" s="52">
        <f t="shared" si="2"/>
        <v>0.3</v>
      </c>
      <c r="BC43" s="52">
        <f t="shared" si="2"/>
        <v>0.375</v>
      </c>
      <c r="BD43" s="52">
        <f t="shared" si="2"/>
        <v>0.4</v>
      </c>
      <c r="BE43" s="52">
        <f t="shared" si="2"/>
        <v>0.2</v>
      </c>
      <c r="BF43" s="52">
        <f t="shared" si="2"/>
        <v>0.625</v>
      </c>
      <c r="BG43" s="52">
        <f t="shared" si="2"/>
        <v>0.3</v>
      </c>
      <c r="BH43" s="52">
        <f t="shared" si="2"/>
        <v>0.22500000000000001</v>
      </c>
      <c r="BI43" s="52">
        <f t="shared" si="2"/>
        <v>0.15</v>
      </c>
      <c r="BJ43" s="52">
        <f t="shared" si="2"/>
        <v>0.27500000000000002</v>
      </c>
      <c r="BK43" s="52">
        <f t="shared" si="2"/>
        <v>0.4</v>
      </c>
      <c r="BL43" s="52">
        <f t="shared" si="2"/>
        <v>0.2</v>
      </c>
      <c r="BM43" s="52">
        <f t="shared" si="2"/>
        <v>0.22500000000000001</v>
      </c>
      <c r="BN43" s="52">
        <f t="shared" si="2"/>
        <v>0.5</v>
      </c>
      <c r="BO43" s="52">
        <f t="shared" si="2"/>
        <v>0.1</v>
      </c>
      <c r="BP43" s="52">
        <f t="shared" si="2"/>
        <v>0.15</v>
      </c>
      <c r="BQ43" s="52">
        <f t="shared" si="2"/>
        <v>0.05</v>
      </c>
      <c r="BR43" s="52">
        <f t="shared" si="2"/>
        <v>0.1</v>
      </c>
      <c r="BS43" s="52">
        <f t="shared" si="2"/>
        <v>7.4999999999999997E-2</v>
      </c>
      <c r="BT43" s="52">
        <f t="shared" si="2"/>
        <v>0.05</v>
      </c>
      <c r="BU43" s="52">
        <f t="shared" si="2"/>
        <v>0.125</v>
      </c>
      <c r="BV43" s="52">
        <f t="shared" ref="BV43:BZ43" si="3">AVERAGE(BV2:BV41)</f>
        <v>0.05</v>
      </c>
      <c r="BW43" s="52">
        <f t="shared" si="3"/>
        <v>2.5000000000000001E-2</v>
      </c>
      <c r="BX43" s="52">
        <f t="shared" si="3"/>
        <v>0.125</v>
      </c>
      <c r="BY43" s="52">
        <f t="shared" si="3"/>
        <v>0.05</v>
      </c>
      <c r="BZ43" s="52">
        <f t="shared" si="3"/>
        <v>7.4999999999999997E-2</v>
      </c>
    </row>
    <row r="44" spans="1:78" hidden="1">
      <c r="A44" s="53" t="s">
        <v>298</v>
      </c>
      <c r="B44" s="53"/>
      <c r="C44" s="55">
        <f>STDEV(C2:C41)</f>
        <v>0.50064061525312331</v>
      </c>
      <c r="F44" s="55">
        <f t="shared" ref="F44:BU44" si="4">STDEV(F2:F41)</f>
        <v>0.91951771082063505</v>
      </c>
      <c r="I44" s="52">
        <f t="shared" si="4"/>
        <v>13.78011852875971</v>
      </c>
      <c r="J44" s="52">
        <f t="shared" si="4"/>
        <v>5.0383147365577887</v>
      </c>
      <c r="K44" s="52">
        <f t="shared" si="4"/>
        <v>19.481417839203619</v>
      </c>
      <c r="L44" s="52">
        <f t="shared" si="4"/>
        <v>7.0418164905924296</v>
      </c>
      <c r="M44" s="52">
        <f t="shared" si="4"/>
        <v>13.377121081198773</v>
      </c>
      <c r="N44" s="52">
        <f t="shared" si="4"/>
        <v>4.4144285572630446</v>
      </c>
      <c r="O44" s="52">
        <f t="shared" si="4"/>
        <v>5.661385170722979</v>
      </c>
      <c r="P44" s="52">
        <f t="shared" si="4"/>
        <v>8.2080323386177572</v>
      </c>
      <c r="Q44" s="52">
        <f t="shared" si="4"/>
        <v>6.292802155984166</v>
      </c>
      <c r="R44" s="52">
        <f t="shared" si="4"/>
        <v>30.965981944494747</v>
      </c>
      <c r="S44" s="52">
        <f t="shared" si="4"/>
        <v>17.343754845705625</v>
      </c>
      <c r="T44" s="52">
        <f t="shared" si="4"/>
        <v>2.4263510642896438</v>
      </c>
      <c r="U44" s="52">
        <f t="shared" si="4"/>
        <v>19.282498375203968</v>
      </c>
      <c r="V44" s="52">
        <f t="shared" si="4"/>
        <v>35.907993182005789</v>
      </c>
      <c r="W44" s="55">
        <f t="shared" si="4"/>
        <v>0.50383147365577885</v>
      </c>
      <c r="X44" s="55">
        <f t="shared" si="4"/>
        <v>0.50064061525312309</v>
      </c>
      <c r="Y44" s="55">
        <f t="shared" si="4"/>
        <v>0.48304589153964794</v>
      </c>
      <c r="Z44" s="55">
        <f t="shared" si="4"/>
        <v>0.4385290096535146</v>
      </c>
      <c r="AA44" s="55">
        <f t="shared" si="4"/>
        <v>0.48304589153964794</v>
      </c>
      <c r="AB44" s="55">
        <f t="shared" si="4"/>
        <v>0.36162028533978946</v>
      </c>
      <c r="AC44" s="55">
        <f t="shared" si="4"/>
        <v>0.22072142786315224</v>
      </c>
      <c r="AD44" s="55"/>
      <c r="AE44" s="55">
        <f t="shared" si="4"/>
        <v>0.38480764425479269</v>
      </c>
      <c r="AF44" s="55"/>
      <c r="AG44" s="55">
        <f t="shared" si="4"/>
        <v>0.22072142786315224</v>
      </c>
      <c r="AH44" s="55">
        <f t="shared" si="4"/>
        <v>0.15811388300841897</v>
      </c>
      <c r="AI44" s="55">
        <f t="shared" si="4"/>
        <v>0.15811388300841897</v>
      </c>
      <c r="AJ44" s="55">
        <f t="shared" si="4"/>
        <v>0.15811388300841897</v>
      </c>
      <c r="AK44" s="55">
        <f t="shared" si="4"/>
        <v>0.30382181012510001</v>
      </c>
      <c r="AL44" s="55">
        <f t="shared" si="4"/>
        <v>0.15811388300841897</v>
      </c>
      <c r="AM44" s="55">
        <f t="shared" si="4"/>
        <v>0.15811388300841897</v>
      </c>
      <c r="AN44" s="55">
        <f t="shared" si="4"/>
        <v>0.22072142786315224</v>
      </c>
      <c r="AO44" s="55">
        <f t="shared" si="4"/>
        <v>0.26674678283691849</v>
      </c>
      <c r="AP44" s="55">
        <f t="shared" si="4"/>
        <v>0.15811388300841897</v>
      </c>
      <c r="AQ44" s="55">
        <f t="shared" si="4"/>
        <v>0.26674678283691849</v>
      </c>
      <c r="AR44" s="55">
        <f t="shared" si="4"/>
        <v>0.30382181012510001</v>
      </c>
      <c r="AS44" s="55">
        <f t="shared" si="4"/>
        <v>0.22072142786315224</v>
      </c>
      <c r="AT44" s="55">
        <f t="shared" si="4"/>
        <v>0.33493206352854182</v>
      </c>
      <c r="AU44" s="55">
        <f t="shared" si="4"/>
        <v>0.15811388300841897</v>
      </c>
      <c r="AV44" s="55">
        <f t="shared" si="4"/>
        <v>0.22072142786315224</v>
      </c>
      <c r="AW44" s="55">
        <f t="shared" si="4"/>
        <v>0.15811388300841897</v>
      </c>
      <c r="AX44" s="55">
        <f t="shared" si="4"/>
        <v>0.30382181012510001</v>
      </c>
      <c r="AY44" s="55">
        <f t="shared" si="4"/>
        <v>0.15811388300841897</v>
      </c>
      <c r="AZ44" s="55">
        <f t="shared" si="4"/>
        <v>0</v>
      </c>
      <c r="BA44" s="55">
        <f t="shared" si="4"/>
        <v>0.47434164902525683</v>
      </c>
      <c r="BB44" s="55">
        <f t="shared" si="4"/>
        <v>0.46409548089225711</v>
      </c>
      <c r="BC44" s="55">
        <f t="shared" si="4"/>
        <v>1.1477402547212903</v>
      </c>
      <c r="BD44" s="55">
        <f t="shared" si="4"/>
        <v>0.49613893835683381</v>
      </c>
      <c r="BE44" s="55">
        <f t="shared" si="4"/>
        <v>0.40509574683346666</v>
      </c>
      <c r="BF44" s="55">
        <f t="shared" si="4"/>
        <v>0.49029033784546011</v>
      </c>
      <c r="BG44" s="55">
        <f t="shared" si="4"/>
        <v>0.46409548089225711</v>
      </c>
      <c r="BH44" s="55">
        <f t="shared" si="4"/>
        <v>0.42290206176626033</v>
      </c>
      <c r="BI44" s="55">
        <f t="shared" si="4"/>
        <v>0.36162028533978946</v>
      </c>
      <c r="BJ44" s="55">
        <f t="shared" si="4"/>
        <v>0.4522025867763026</v>
      </c>
      <c r="BK44" s="55">
        <f t="shared" si="4"/>
        <v>0.49613893835683381</v>
      </c>
      <c r="BL44" s="55">
        <f t="shared" si="4"/>
        <v>0.40509574683346666</v>
      </c>
      <c r="BM44" s="55">
        <f t="shared" si="4"/>
        <v>0.42290206176626033</v>
      </c>
      <c r="BN44" s="55">
        <f t="shared" si="4"/>
        <v>0.50636968354183332</v>
      </c>
      <c r="BO44" s="55">
        <f t="shared" si="4"/>
        <v>0.30382181012510001</v>
      </c>
      <c r="BP44" s="55">
        <f t="shared" si="4"/>
        <v>0.36162028533978946</v>
      </c>
      <c r="BQ44" s="55">
        <f t="shared" si="4"/>
        <v>0.22072142786315224</v>
      </c>
      <c r="BR44" s="55">
        <f t="shared" si="4"/>
        <v>0.30382181012510001</v>
      </c>
      <c r="BS44" s="55">
        <f t="shared" si="4"/>
        <v>0.26674678283691849</v>
      </c>
      <c r="BT44" s="55">
        <f t="shared" si="4"/>
        <v>0.22072142786315224</v>
      </c>
      <c r="BU44" s="55">
        <f t="shared" si="4"/>
        <v>0.33493206352854182</v>
      </c>
      <c r="BV44" s="55">
        <f t="shared" ref="BV44:BZ44" si="5">STDEV(BV2:BV41)</f>
        <v>0.22072142786315224</v>
      </c>
      <c r="BW44" s="55">
        <f t="shared" si="5"/>
        <v>0.15811388300841897</v>
      </c>
      <c r="BX44" s="55">
        <f t="shared" si="5"/>
        <v>0.33493206352854182</v>
      </c>
      <c r="BY44" s="55">
        <f t="shared" si="5"/>
        <v>0.22072142786315224</v>
      </c>
      <c r="BZ44" s="55">
        <f t="shared" si="5"/>
        <v>0.26674678283691849</v>
      </c>
    </row>
    <row r="45" spans="1:78" hidden="1">
      <c r="A45" s="53" t="s">
        <v>299</v>
      </c>
      <c r="B45" s="53"/>
      <c r="C45" s="56">
        <f>MEDIAN(C2:C41)</f>
        <v>1</v>
      </c>
      <c r="F45" s="54">
        <f t="shared" ref="F45:BU45" si="6">MEDIAN(F2:F41)</f>
        <v>3</v>
      </c>
      <c r="G45" s="54"/>
      <c r="H45" s="54"/>
      <c r="I45" s="54">
        <f t="shared" si="6"/>
        <v>10</v>
      </c>
      <c r="J45" s="54">
        <f t="shared" si="6"/>
        <v>0</v>
      </c>
      <c r="K45" s="54">
        <f t="shared" si="6"/>
        <v>0</v>
      </c>
      <c r="L45" s="54">
        <f t="shared" si="6"/>
        <v>10</v>
      </c>
      <c r="M45" s="54">
        <f t="shared" si="6"/>
        <v>20</v>
      </c>
      <c r="N45" s="54">
        <f t="shared" si="6"/>
        <v>0</v>
      </c>
      <c r="O45" s="54">
        <f t="shared" si="6"/>
        <v>0</v>
      </c>
      <c r="P45" s="54">
        <f t="shared" si="6"/>
        <v>0</v>
      </c>
      <c r="Q45" s="54">
        <f t="shared" si="6"/>
        <v>0</v>
      </c>
      <c r="R45" s="54">
        <f t="shared" si="6"/>
        <v>0</v>
      </c>
      <c r="S45" s="54">
        <f t="shared" si="6"/>
        <v>0</v>
      </c>
      <c r="T45" s="54">
        <f t="shared" si="6"/>
        <v>2</v>
      </c>
      <c r="U45" s="54">
        <f t="shared" si="6"/>
        <v>43.5</v>
      </c>
      <c r="V45" s="54">
        <f t="shared" si="6"/>
        <v>55.5</v>
      </c>
      <c r="W45" s="56">
        <f t="shared" si="6"/>
        <v>0</v>
      </c>
      <c r="X45" s="56">
        <f t="shared" si="6"/>
        <v>1</v>
      </c>
      <c r="Y45" s="56">
        <f t="shared" si="6"/>
        <v>0</v>
      </c>
      <c r="Z45" s="56">
        <f t="shared" si="6"/>
        <v>0</v>
      </c>
      <c r="AA45" s="56">
        <f t="shared" si="6"/>
        <v>0</v>
      </c>
      <c r="AB45" s="56">
        <f t="shared" si="6"/>
        <v>0</v>
      </c>
      <c r="AC45" s="56">
        <f t="shared" si="6"/>
        <v>0</v>
      </c>
      <c r="AD45" s="56"/>
      <c r="AE45" s="56">
        <f t="shared" si="6"/>
        <v>0</v>
      </c>
      <c r="AF45" s="56"/>
      <c r="AG45" s="56">
        <f t="shared" si="6"/>
        <v>0</v>
      </c>
      <c r="AH45" s="56">
        <f t="shared" si="6"/>
        <v>0</v>
      </c>
      <c r="AI45" s="56">
        <f t="shared" si="6"/>
        <v>0</v>
      </c>
      <c r="AJ45" s="56">
        <f t="shared" si="6"/>
        <v>0</v>
      </c>
      <c r="AK45" s="56">
        <f t="shared" si="6"/>
        <v>0</v>
      </c>
      <c r="AL45" s="56">
        <f t="shared" si="6"/>
        <v>0</v>
      </c>
      <c r="AM45" s="56">
        <f t="shared" si="6"/>
        <v>0</v>
      </c>
      <c r="AN45" s="56">
        <f t="shared" si="6"/>
        <v>0</v>
      </c>
      <c r="AO45" s="56">
        <f t="shared" si="6"/>
        <v>0</v>
      </c>
      <c r="AP45" s="56">
        <f t="shared" si="6"/>
        <v>0</v>
      </c>
      <c r="AQ45" s="56">
        <f t="shared" si="6"/>
        <v>0</v>
      </c>
      <c r="AR45" s="56">
        <f t="shared" si="6"/>
        <v>0</v>
      </c>
      <c r="AS45" s="56">
        <f t="shared" si="6"/>
        <v>0</v>
      </c>
      <c r="AT45" s="56">
        <f t="shared" si="6"/>
        <v>0</v>
      </c>
      <c r="AU45" s="56">
        <f t="shared" si="6"/>
        <v>0</v>
      </c>
      <c r="AV45" s="56">
        <f t="shared" si="6"/>
        <v>0</v>
      </c>
      <c r="AW45" s="56">
        <f t="shared" si="6"/>
        <v>0</v>
      </c>
      <c r="AX45" s="56">
        <f t="shared" si="6"/>
        <v>0</v>
      </c>
      <c r="AY45" s="56">
        <f t="shared" si="6"/>
        <v>0</v>
      </c>
      <c r="AZ45" s="56">
        <f t="shared" si="6"/>
        <v>0</v>
      </c>
      <c r="BA45" s="56">
        <f t="shared" si="6"/>
        <v>1</v>
      </c>
      <c r="BB45" s="56">
        <f t="shared" si="6"/>
        <v>0</v>
      </c>
      <c r="BC45" s="56">
        <f t="shared" si="6"/>
        <v>0</v>
      </c>
      <c r="BD45" s="56">
        <f t="shared" si="6"/>
        <v>0</v>
      </c>
      <c r="BE45" s="56">
        <f t="shared" si="6"/>
        <v>0</v>
      </c>
      <c r="BF45" s="56">
        <f t="shared" si="6"/>
        <v>1</v>
      </c>
      <c r="BG45" s="56">
        <f t="shared" si="6"/>
        <v>0</v>
      </c>
      <c r="BH45" s="56">
        <f t="shared" si="6"/>
        <v>0</v>
      </c>
      <c r="BI45" s="56">
        <f t="shared" si="6"/>
        <v>0</v>
      </c>
      <c r="BJ45" s="56">
        <f t="shared" si="6"/>
        <v>0</v>
      </c>
      <c r="BK45" s="56">
        <f t="shared" si="6"/>
        <v>0</v>
      </c>
      <c r="BL45" s="56">
        <f t="shared" si="6"/>
        <v>0</v>
      </c>
      <c r="BM45" s="56">
        <f t="shared" si="6"/>
        <v>0</v>
      </c>
      <c r="BN45" s="56">
        <f t="shared" si="6"/>
        <v>0.5</v>
      </c>
      <c r="BO45" s="56">
        <f t="shared" si="6"/>
        <v>0</v>
      </c>
      <c r="BP45" s="56">
        <f t="shared" si="6"/>
        <v>0</v>
      </c>
      <c r="BQ45" s="56">
        <f t="shared" si="6"/>
        <v>0</v>
      </c>
      <c r="BR45" s="56">
        <f t="shared" si="6"/>
        <v>0</v>
      </c>
      <c r="BS45" s="56">
        <f t="shared" si="6"/>
        <v>0</v>
      </c>
      <c r="BT45" s="56">
        <f t="shared" si="6"/>
        <v>0</v>
      </c>
      <c r="BU45" s="56">
        <f t="shared" si="6"/>
        <v>0</v>
      </c>
      <c r="BV45" s="56">
        <f t="shared" ref="BV45:BZ45" si="7">MEDIAN(BV2:BV41)</f>
        <v>0</v>
      </c>
      <c r="BW45" s="56">
        <f t="shared" si="7"/>
        <v>0</v>
      </c>
      <c r="BX45" s="56">
        <f t="shared" si="7"/>
        <v>0</v>
      </c>
      <c r="BY45" s="56">
        <f t="shared" si="7"/>
        <v>0</v>
      </c>
      <c r="BZ45" s="56">
        <f t="shared" si="7"/>
        <v>0</v>
      </c>
    </row>
    <row r="46" spans="1:78" hidden="1">
      <c r="A46" s="53" t="s">
        <v>300</v>
      </c>
      <c r="B46" s="53"/>
      <c r="C46" s="54">
        <f>MODE(C2:C41)</f>
        <v>1</v>
      </c>
      <c r="D46" s="54"/>
      <c r="E46" s="54"/>
      <c r="F46" s="54">
        <f t="shared" ref="F46:BU46" si="8">MODE(F2:F41)</f>
        <v>3</v>
      </c>
      <c r="G46" s="54"/>
      <c r="H46" s="54"/>
      <c r="I46" s="54">
        <f t="shared" si="8"/>
        <v>0</v>
      </c>
      <c r="J46" s="54">
        <f t="shared" si="8"/>
        <v>0</v>
      </c>
      <c r="K46" s="54">
        <f t="shared" si="8"/>
        <v>0</v>
      </c>
      <c r="L46" s="54">
        <f t="shared" si="8"/>
        <v>10</v>
      </c>
      <c r="M46" s="54">
        <f t="shared" si="8"/>
        <v>20</v>
      </c>
      <c r="N46" s="54">
        <f t="shared" si="8"/>
        <v>0</v>
      </c>
      <c r="O46" s="54">
        <f t="shared" si="8"/>
        <v>0</v>
      </c>
      <c r="P46" s="54">
        <f t="shared" si="8"/>
        <v>0</v>
      </c>
      <c r="Q46" s="54">
        <f t="shared" si="8"/>
        <v>0</v>
      </c>
      <c r="R46" s="54">
        <f t="shared" si="8"/>
        <v>0</v>
      </c>
      <c r="S46" s="54">
        <f t="shared" si="8"/>
        <v>0</v>
      </c>
      <c r="T46" s="54">
        <f t="shared" si="8"/>
        <v>0</v>
      </c>
      <c r="U46" s="54">
        <f t="shared" si="8"/>
        <v>0</v>
      </c>
      <c r="V46" s="54">
        <f t="shared" si="8"/>
        <v>0</v>
      </c>
      <c r="W46" s="54">
        <f t="shared" si="8"/>
        <v>0</v>
      </c>
      <c r="X46" s="54">
        <f t="shared" si="8"/>
        <v>1</v>
      </c>
      <c r="Y46" s="54">
        <f t="shared" si="8"/>
        <v>0</v>
      </c>
      <c r="Z46" s="54">
        <f t="shared" si="8"/>
        <v>0</v>
      </c>
      <c r="AA46" s="54">
        <f t="shared" si="8"/>
        <v>0</v>
      </c>
      <c r="AB46" s="54">
        <f t="shared" si="8"/>
        <v>0</v>
      </c>
      <c r="AC46" s="54">
        <f t="shared" si="8"/>
        <v>0</v>
      </c>
      <c r="AD46" s="54"/>
      <c r="AE46" s="54">
        <f t="shared" si="8"/>
        <v>0</v>
      </c>
      <c r="AF46" s="54"/>
      <c r="AG46" s="54">
        <f t="shared" si="8"/>
        <v>0</v>
      </c>
      <c r="AH46" s="54">
        <f t="shared" si="8"/>
        <v>0</v>
      </c>
      <c r="AI46" s="54">
        <f t="shared" si="8"/>
        <v>0</v>
      </c>
      <c r="AJ46" s="54">
        <f t="shared" si="8"/>
        <v>0</v>
      </c>
      <c r="AK46" s="54">
        <f t="shared" si="8"/>
        <v>0</v>
      </c>
      <c r="AL46" s="54">
        <f t="shared" si="8"/>
        <v>0</v>
      </c>
      <c r="AM46" s="54">
        <f t="shared" si="8"/>
        <v>0</v>
      </c>
      <c r="AN46" s="54">
        <f t="shared" si="8"/>
        <v>0</v>
      </c>
      <c r="AO46" s="54">
        <f t="shared" si="8"/>
        <v>0</v>
      </c>
      <c r="AP46" s="54">
        <f t="shared" si="8"/>
        <v>0</v>
      </c>
      <c r="AQ46" s="54">
        <f t="shared" si="8"/>
        <v>0</v>
      </c>
      <c r="AR46" s="54">
        <f t="shared" si="8"/>
        <v>0</v>
      </c>
      <c r="AS46" s="54">
        <f t="shared" si="8"/>
        <v>0</v>
      </c>
      <c r="AT46" s="54">
        <f t="shared" si="8"/>
        <v>0</v>
      </c>
      <c r="AU46" s="54">
        <f t="shared" si="8"/>
        <v>0</v>
      </c>
      <c r="AV46" s="54">
        <f t="shared" si="8"/>
        <v>0</v>
      </c>
      <c r="AW46" s="54">
        <f t="shared" si="8"/>
        <v>0</v>
      </c>
      <c r="AX46" s="54">
        <f t="shared" si="8"/>
        <v>0</v>
      </c>
      <c r="AY46" s="54">
        <f t="shared" si="8"/>
        <v>0</v>
      </c>
      <c r="AZ46" s="54">
        <f t="shared" si="8"/>
        <v>0</v>
      </c>
      <c r="BA46" s="54">
        <f t="shared" si="8"/>
        <v>1</v>
      </c>
      <c r="BB46" s="54">
        <f t="shared" si="8"/>
        <v>0</v>
      </c>
      <c r="BC46" s="54">
        <f t="shared" si="8"/>
        <v>0</v>
      </c>
      <c r="BD46" s="54">
        <f t="shared" si="8"/>
        <v>0</v>
      </c>
      <c r="BE46" s="54">
        <f t="shared" si="8"/>
        <v>0</v>
      </c>
      <c r="BF46" s="54">
        <f t="shared" si="8"/>
        <v>1</v>
      </c>
      <c r="BG46" s="54">
        <f t="shared" si="8"/>
        <v>0</v>
      </c>
      <c r="BH46" s="54">
        <f t="shared" si="8"/>
        <v>0</v>
      </c>
      <c r="BI46" s="54">
        <f t="shared" si="8"/>
        <v>0</v>
      </c>
      <c r="BJ46" s="54">
        <f t="shared" si="8"/>
        <v>0</v>
      </c>
      <c r="BK46" s="54">
        <f t="shared" si="8"/>
        <v>0</v>
      </c>
      <c r="BL46" s="54">
        <f t="shared" si="8"/>
        <v>0</v>
      </c>
      <c r="BM46" s="54">
        <f t="shared" si="8"/>
        <v>0</v>
      </c>
      <c r="BN46" s="54">
        <f t="shared" si="8"/>
        <v>1</v>
      </c>
      <c r="BO46" s="54">
        <f t="shared" si="8"/>
        <v>0</v>
      </c>
      <c r="BP46" s="54">
        <f t="shared" si="8"/>
        <v>0</v>
      </c>
      <c r="BQ46" s="54">
        <f t="shared" si="8"/>
        <v>0</v>
      </c>
      <c r="BR46" s="54">
        <f t="shared" si="8"/>
        <v>0</v>
      </c>
      <c r="BS46" s="54">
        <f t="shared" si="8"/>
        <v>0</v>
      </c>
      <c r="BT46" s="54">
        <f t="shared" si="8"/>
        <v>0</v>
      </c>
      <c r="BU46" s="54">
        <f t="shared" si="8"/>
        <v>0</v>
      </c>
      <c r="BV46" s="54">
        <f t="shared" ref="BV46:BZ46" si="9">MODE(BV2:BV41)</f>
        <v>0</v>
      </c>
      <c r="BW46" s="54">
        <f t="shared" si="9"/>
        <v>0</v>
      </c>
      <c r="BX46" s="54">
        <f t="shared" si="9"/>
        <v>0</v>
      </c>
      <c r="BY46" s="54">
        <f t="shared" si="9"/>
        <v>0</v>
      </c>
      <c r="BZ46" s="54">
        <f t="shared" si="9"/>
        <v>0</v>
      </c>
    </row>
    <row r="47" spans="1:78" hidden="1">
      <c r="A47" s="53" t="s">
        <v>301</v>
      </c>
      <c r="B47" s="53"/>
      <c r="C47" s="54">
        <f>MIN(C2:C41)</f>
        <v>1</v>
      </c>
      <c r="D47" s="54"/>
      <c r="E47" s="54"/>
      <c r="F47" s="54">
        <f t="shared" ref="F47:BU47" si="10">MIN(F2:F41)</f>
        <v>1</v>
      </c>
      <c r="G47" s="54"/>
      <c r="H47" s="54"/>
      <c r="I47" s="54">
        <f t="shared" si="10"/>
        <v>0</v>
      </c>
      <c r="J47" s="54">
        <f t="shared" si="10"/>
        <v>0</v>
      </c>
      <c r="K47" s="54">
        <f t="shared" si="10"/>
        <v>0</v>
      </c>
      <c r="L47" s="54">
        <f t="shared" si="10"/>
        <v>0</v>
      </c>
      <c r="M47" s="54">
        <f t="shared" si="10"/>
        <v>0</v>
      </c>
      <c r="N47" s="54">
        <f t="shared" si="10"/>
        <v>0</v>
      </c>
      <c r="O47" s="54">
        <f t="shared" si="10"/>
        <v>0</v>
      </c>
      <c r="P47" s="54">
        <f t="shared" si="10"/>
        <v>0</v>
      </c>
      <c r="Q47" s="54">
        <f t="shared" si="10"/>
        <v>0</v>
      </c>
      <c r="R47" s="54">
        <f t="shared" si="10"/>
        <v>0</v>
      </c>
      <c r="S47" s="54">
        <f t="shared" si="10"/>
        <v>0</v>
      </c>
      <c r="T47" s="54">
        <f t="shared" si="10"/>
        <v>0</v>
      </c>
      <c r="U47" s="54">
        <f t="shared" si="10"/>
        <v>0</v>
      </c>
      <c r="V47" s="54">
        <f t="shared" si="10"/>
        <v>0</v>
      </c>
      <c r="W47" s="54">
        <f t="shared" si="10"/>
        <v>0</v>
      </c>
      <c r="X47" s="54">
        <f t="shared" si="10"/>
        <v>0</v>
      </c>
      <c r="Y47" s="54">
        <f t="shared" si="10"/>
        <v>0</v>
      </c>
      <c r="Z47" s="54">
        <f t="shared" si="10"/>
        <v>0</v>
      </c>
      <c r="AA47" s="54">
        <f t="shared" si="10"/>
        <v>0</v>
      </c>
      <c r="AB47" s="54">
        <f t="shared" si="10"/>
        <v>0</v>
      </c>
      <c r="AC47" s="54">
        <f t="shared" si="10"/>
        <v>0</v>
      </c>
      <c r="AD47" s="54"/>
      <c r="AE47" s="54">
        <f t="shared" si="10"/>
        <v>0</v>
      </c>
      <c r="AF47" s="54"/>
      <c r="AG47" s="54">
        <f t="shared" si="10"/>
        <v>0</v>
      </c>
      <c r="AH47" s="54">
        <f t="shared" si="10"/>
        <v>0</v>
      </c>
      <c r="AI47" s="54">
        <f t="shared" si="10"/>
        <v>0</v>
      </c>
      <c r="AJ47" s="54">
        <f t="shared" si="10"/>
        <v>0</v>
      </c>
      <c r="AK47" s="54">
        <f t="shared" si="10"/>
        <v>0</v>
      </c>
      <c r="AL47" s="54">
        <f t="shared" si="10"/>
        <v>0</v>
      </c>
      <c r="AM47" s="54">
        <f t="shared" si="10"/>
        <v>0</v>
      </c>
      <c r="AN47" s="54">
        <f t="shared" si="10"/>
        <v>0</v>
      </c>
      <c r="AO47" s="54">
        <f t="shared" si="10"/>
        <v>0</v>
      </c>
      <c r="AP47" s="54">
        <f t="shared" si="10"/>
        <v>0</v>
      </c>
      <c r="AQ47" s="54">
        <f t="shared" si="10"/>
        <v>0</v>
      </c>
      <c r="AR47" s="54">
        <f t="shared" si="10"/>
        <v>0</v>
      </c>
      <c r="AS47" s="54">
        <f t="shared" si="10"/>
        <v>0</v>
      </c>
      <c r="AT47" s="54">
        <f t="shared" si="10"/>
        <v>0</v>
      </c>
      <c r="AU47" s="54">
        <f t="shared" si="10"/>
        <v>0</v>
      </c>
      <c r="AV47" s="54">
        <f t="shared" si="10"/>
        <v>0</v>
      </c>
      <c r="AW47" s="54">
        <f t="shared" si="10"/>
        <v>0</v>
      </c>
      <c r="AX47" s="54">
        <f t="shared" si="10"/>
        <v>0</v>
      </c>
      <c r="AY47" s="54">
        <f t="shared" si="10"/>
        <v>0</v>
      </c>
      <c r="AZ47" s="54">
        <f t="shared" si="10"/>
        <v>0</v>
      </c>
      <c r="BA47" s="54">
        <f t="shared" si="10"/>
        <v>0</v>
      </c>
      <c r="BB47" s="54">
        <f t="shared" si="10"/>
        <v>0</v>
      </c>
      <c r="BC47" s="54">
        <f t="shared" si="10"/>
        <v>0</v>
      </c>
      <c r="BD47" s="54">
        <f t="shared" si="10"/>
        <v>0</v>
      </c>
      <c r="BE47" s="54">
        <f t="shared" si="10"/>
        <v>0</v>
      </c>
      <c r="BF47" s="54">
        <f t="shared" si="10"/>
        <v>0</v>
      </c>
      <c r="BG47" s="54">
        <f t="shared" si="10"/>
        <v>0</v>
      </c>
      <c r="BH47" s="54">
        <f t="shared" si="10"/>
        <v>0</v>
      </c>
      <c r="BI47" s="54">
        <f t="shared" si="10"/>
        <v>0</v>
      </c>
      <c r="BJ47" s="54">
        <f t="shared" si="10"/>
        <v>0</v>
      </c>
      <c r="BK47" s="54">
        <f t="shared" si="10"/>
        <v>0</v>
      </c>
      <c r="BL47" s="54">
        <f t="shared" si="10"/>
        <v>0</v>
      </c>
      <c r="BM47" s="54">
        <f t="shared" si="10"/>
        <v>0</v>
      </c>
      <c r="BN47" s="54">
        <f t="shared" si="10"/>
        <v>0</v>
      </c>
      <c r="BO47" s="54">
        <f t="shared" si="10"/>
        <v>0</v>
      </c>
      <c r="BP47" s="54">
        <f t="shared" si="10"/>
        <v>0</v>
      </c>
      <c r="BQ47" s="54">
        <f t="shared" si="10"/>
        <v>0</v>
      </c>
      <c r="BR47" s="54">
        <f t="shared" si="10"/>
        <v>0</v>
      </c>
      <c r="BS47" s="54">
        <f t="shared" si="10"/>
        <v>0</v>
      </c>
      <c r="BT47" s="54">
        <f t="shared" si="10"/>
        <v>0</v>
      </c>
      <c r="BU47" s="54">
        <f t="shared" si="10"/>
        <v>0</v>
      </c>
      <c r="BV47" s="54">
        <f t="shared" ref="BV47:BZ47" si="11">MIN(BV2:BV41)</f>
        <v>0</v>
      </c>
      <c r="BW47" s="54">
        <f t="shared" si="11"/>
        <v>0</v>
      </c>
      <c r="BX47" s="54">
        <f t="shared" si="11"/>
        <v>0</v>
      </c>
      <c r="BY47" s="54">
        <f t="shared" si="11"/>
        <v>0</v>
      </c>
      <c r="BZ47" s="54">
        <f t="shared" si="11"/>
        <v>0</v>
      </c>
    </row>
    <row r="48" spans="1:78" hidden="1">
      <c r="A48" s="53" t="s">
        <v>302</v>
      </c>
      <c r="B48" s="53"/>
      <c r="C48" s="54">
        <f>MAX(C2:C41)</f>
        <v>2</v>
      </c>
      <c r="D48" s="54"/>
      <c r="E48" s="54"/>
      <c r="F48" s="54">
        <f t="shared" ref="F48:BU48" si="12">MAX(F2:F41)</f>
        <v>4</v>
      </c>
      <c r="G48" s="54"/>
      <c r="H48" s="54"/>
      <c r="I48" s="54">
        <f t="shared" si="12"/>
        <v>46</v>
      </c>
      <c r="J48" s="54">
        <f t="shared" si="12"/>
        <v>20</v>
      </c>
      <c r="K48" s="54">
        <f t="shared" si="12"/>
        <v>87</v>
      </c>
      <c r="L48" s="54">
        <f t="shared" si="12"/>
        <v>30</v>
      </c>
      <c r="M48" s="54">
        <f t="shared" si="12"/>
        <v>40</v>
      </c>
      <c r="N48" s="54">
        <f t="shared" si="12"/>
        <v>20</v>
      </c>
      <c r="O48" s="54">
        <f t="shared" si="12"/>
        <v>20</v>
      </c>
      <c r="P48" s="54">
        <f t="shared" si="12"/>
        <v>30</v>
      </c>
      <c r="Q48" s="54">
        <f t="shared" si="12"/>
        <v>30</v>
      </c>
      <c r="R48" s="54">
        <f t="shared" si="12"/>
        <v>120</v>
      </c>
      <c r="S48" s="54">
        <f t="shared" si="12"/>
        <v>80</v>
      </c>
      <c r="T48" s="54">
        <f t="shared" si="12"/>
        <v>9</v>
      </c>
      <c r="U48" s="54">
        <f t="shared" si="12"/>
        <v>79</v>
      </c>
      <c r="V48" s="54">
        <f t="shared" si="12"/>
        <v>134</v>
      </c>
      <c r="W48" s="54">
        <f t="shared" si="12"/>
        <v>1</v>
      </c>
      <c r="X48" s="54">
        <f t="shared" si="12"/>
        <v>1</v>
      </c>
      <c r="Y48" s="54">
        <f t="shared" si="12"/>
        <v>1</v>
      </c>
      <c r="Z48" s="54">
        <f t="shared" si="12"/>
        <v>1</v>
      </c>
      <c r="AA48" s="54">
        <f t="shared" si="12"/>
        <v>1</v>
      </c>
      <c r="AB48" s="54">
        <f t="shared" si="12"/>
        <v>1</v>
      </c>
      <c r="AC48" s="54">
        <f t="shared" si="12"/>
        <v>1</v>
      </c>
      <c r="AD48" s="54"/>
      <c r="AE48" s="54">
        <f t="shared" si="12"/>
        <v>1</v>
      </c>
      <c r="AF48" s="54"/>
      <c r="AG48" s="54">
        <f t="shared" si="12"/>
        <v>1</v>
      </c>
      <c r="AH48" s="54">
        <f t="shared" si="12"/>
        <v>1</v>
      </c>
      <c r="AI48" s="54">
        <f t="shared" si="12"/>
        <v>1</v>
      </c>
      <c r="AJ48" s="54">
        <f t="shared" si="12"/>
        <v>1</v>
      </c>
      <c r="AK48" s="54">
        <f t="shared" si="12"/>
        <v>1</v>
      </c>
      <c r="AL48" s="54">
        <f t="shared" si="12"/>
        <v>1</v>
      </c>
      <c r="AM48" s="54">
        <f t="shared" si="12"/>
        <v>1</v>
      </c>
      <c r="AN48" s="54">
        <f t="shared" si="12"/>
        <v>1</v>
      </c>
      <c r="AO48" s="54">
        <f t="shared" si="12"/>
        <v>1</v>
      </c>
      <c r="AP48" s="54">
        <f t="shared" si="12"/>
        <v>1</v>
      </c>
      <c r="AQ48" s="54">
        <f t="shared" si="12"/>
        <v>1</v>
      </c>
      <c r="AR48" s="54">
        <f t="shared" si="12"/>
        <v>1</v>
      </c>
      <c r="AS48" s="54">
        <f t="shared" si="12"/>
        <v>1</v>
      </c>
      <c r="AT48" s="54">
        <f t="shared" si="12"/>
        <v>1</v>
      </c>
      <c r="AU48" s="54">
        <f t="shared" si="12"/>
        <v>1</v>
      </c>
      <c r="AV48" s="54">
        <f t="shared" si="12"/>
        <v>1</v>
      </c>
      <c r="AW48" s="54">
        <f t="shared" si="12"/>
        <v>1</v>
      </c>
      <c r="AX48" s="54">
        <f t="shared" si="12"/>
        <v>1</v>
      </c>
      <c r="AY48" s="54">
        <f t="shared" si="12"/>
        <v>1</v>
      </c>
      <c r="AZ48" s="54">
        <f t="shared" si="12"/>
        <v>0</v>
      </c>
      <c r="BA48" s="54">
        <f t="shared" si="12"/>
        <v>1</v>
      </c>
      <c r="BB48" s="54">
        <f t="shared" si="12"/>
        <v>1</v>
      </c>
      <c r="BC48" s="54">
        <f t="shared" si="12"/>
        <v>7</v>
      </c>
      <c r="BD48" s="54">
        <f t="shared" si="12"/>
        <v>1</v>
      </c>
      <c r="BE48" s="54">
        <f t="shared" si="12"/>
        <v>1</v>
      </c>
      <c r="BF48" s="54">
        <f t="shared" si="12"/>
        <v>1</v>
      </c>
      <c r="BG48" s="54">
        <f t="shared" si="12"/>
        <v>1</v>
      </c>
      <c r="BH48" s="54">
        <f t="shared" si="12"/>
        <v>1</v>
      </c>
      <c r="BI48" s="54">
        <f t="shared" si="12"/>
        <v>1</v>
      </c>
      <c r="BJ48" s="54">
        <f t="shared" si="12"/>
        <v>1</v>
      </c>
      <c r="BK48" s="54">
        <f t="shared" si="12"/>
        <v>1</v>
      </c>
      <c r="BL48" s="54">
        <f t="shared" si="12"/>
        <v>1</v>
      </c>
      <c r="BM48" s="54">
        <f t="shared" si="12"/>
        <v>1</v>
      </c>
      <c r="BN48" s="54">
        <f t="shared" si="12"/>
        <v>1</v>
      </c>
      <c r="BO48" s="54">
        <f t="shared" si="12"/>
        <v>1</v>
      </c>
      <c r="BP48" s="54">
        <f t="shared" si="12"/>
        <v>1</v>
      </c>
      <c r="BQ48" s="54">
        <f t="shared" si="12"/>
        <v>1</v>
      </c>
      <c r="BR48" s="54">
        <f t="shared" si="12"/>
        <v>1</v>
      </c>
      <c r="BS48" s="54">
        <f t="shared" si="12"/>
        <v>1</v>
      </c>
      <c r="BT48" s="54">
        <f t="shared" si="12"/>
        <v>1</v>
      </c>
      <c r="BU48" s="54">
        <f t="shared" si="12"/>
        <v>1</v>
      </c>
      <c r="BV48" s="54">
        <f t="shared" ref="BV48:BZ48" si="13">MAX(BV2:BV41)</f>
        <v>1</v>
      </c>
      <c r="BW48" s="54">
        <f t="shared" si="13"/>
        <v>1</v>
      </c>
      <c r="BX48" s="54">
        <f t="shared" si="13"/>
        <v>1</v>
      </c>
      <c r="BY48" s="54">
        <f t="shared" si="13"/>
        <v>1</v>
      </c>
      <c r="BZ48" s="54">
        <f t="shared" si="13"/>
        <v>1</v>
      </c>
    </row>
    <row r="49" spans="1:78" ht="15.75" thickBot="1">
      <c r="A49" s="53"/>
      <c r="B49" s="53"/>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54"/>
      <c r="AP49" s="54"/>
      <c r="AQ49" s="54"/>
      <c r="AR49" s="54"/>
      <c r="AS49" s="54"/>
      <c r="AT49" s="54"/>
      <c r="AU49" s="54"/>
      <c r="AV49" s="54"/>
      <c r="AW49" s="54"/>
      <c r="AX49" s="54"/>
      <c r="AY49" s="54"/>
      <c r="AZ49" s="54"/>
      <c r="BA49" s="54"/>
      <c r="BB49" s="54"/>
      <c r="BC49" s="54"/>
      <c r="BD49" s="54"/>
      <c r="BE49" s="54"/>
      <c r="BF49" s="54"/>
      <c r="BG49" s="54"/>
      <c r="BH49" s="54"/>
      <c r="BI49" s="54"/>
      <c r="BJ49" s="54"/>
      <c r="BK49" s="54"/>
      <c r="BL49" s="54"/>
      <c r="BM49" s="54"/>
      <c r="BN49" s="54"/>
      <c r="BO49" s="54"/>
      <c r="BP49" s="54"/>
      <c r="BQ49" s="54"/>
      <c r="BR49" s="54"/>
      <c r="BS49" s="54"/>
      <c r="BT49" s="54"/>
      <c r="BU49" s="54"/>
      <c r="BV49" s="54"/>
      <c r="BW49" s="54"/>
      <c r="BX49" s="54"/>
      <c r="BY49" s="54"/>
      <c r="BZ49" s="54"/>
    </row>
    <row r="50" spans="1:78">
      <c r="B50" s="58"/>
      <c r="C50" s="59" t="s">
        <v>304</v>
      </c>
      <c r="D50" s="66" t="s">
        <v>303</v>
      </c>
      <c r="E50" s="58"/>
      <c r="F50" s="59" t="s">
        <v>304</v>
      </c>
      <c r="G50" s="60" t="s">
        <v>303</v>
      </c>
      <c r="H50" s="92"/>
      <c r="AD50" s="58"/>
      <c r="AE50" s="59" t="s">
        <v>304</v>
      </c>
      <c r="AF50" s="60" t="s">
        <v>303</v>
      </c>
    </row>
    <row r="51" spans="1:78">
      <c r="B51" s="69" t="s">
        <v>376</v>
      </c>
      <c r="C51" s="23">
        <f>COUNTIF(C2:C41,"=1")</f>
        <v>23</v>
      </c>
      <c r="D51" s="67">
        <f>C51/C42</f>
        <v>0.57499999999999996</v>
      </c>
      <c r="E51" s="69" t="s">
        <v>309</v>
      </c>
      <c r="F51" s="23">
        <f>COUNTIF(F2:F41,"=0")</f>
        <v>0</v>
      </c>
      <c r="G51" s="61">
        <f>F51/F42</f>
        <v>0</v>
      </c>
      <c r="H51" s="64"/>
      <c r="AD51" s="69" t="s">
        <v>307</v>
      </c>
      <c r="AE51" s="23">
        <f>COUNTIF(AE2:AE41,"=1")</f>
        <v>7</v>
      </c>
      <c r="AF51" s="61">
        <f>AE51/AE42</f>
        <v>0.17499999999999999</v>
      </c>
    </row>
    <row r="52" spans="1:78" ht="15.75" thickBot="1">
      <c r="B52" s="70" t="s">
        <v>377</v>
      </c>
      <c r="C52" s="62">
        <f>COUNTIF(C2:C41,"=2")</f>
        <v>17</v>
      </c>
      <c r="D52" s="68">
        <f>C52/C42</f>
        <v>0.42499999999999999</v>
      </c>
      <c r="E52" s="69" t="s">
        <v>310</v>
      </c>
      <c r="F52" s="23">
        <f>COUNTIF(F2:F41,"=1")</f>
        <v>4</v>
      </c>
      <c r="G52" s="61">
        <f>F52/F42</f>
        <v>0.1</v>
      </c>
      <c r="H52" s="64"/>
      <c r="AD52" s="70" t="s">
        <v>308</v>
      </c>
      <c r="AE52" s="62">
        <f>COUNTIF(AE2:AE41,"=0")</f>
        <v>33</v>
      </c>
      <c r="AF52" s="63">
        <f>AE52/AE42</f>
        <v>0.82499999999999996</v>
      </c>
    </row>
    <row r="53" spans="1:78">
      <c r="E53" s="69" t="s">
        <v>311</v>
      </c>
      <c r="F53" s="23">
        <f>COUNTIF(F2:F41,"=2")</f>
        <v>5</v>
      </c>
      <c r="G53" s="61">
        <f>F53/F42</f>
        <v>0.125</v>
      </c>
      <c r="H53" s="64"/>
    </row>
    <row r="54" spans="1:78">
      <c r="E54" s="69" t="s">
        <v>312</v>
      </c>
      <c r="F54" s="23">
        <f>COUNTIF(F2:F41,"=3")</f>
        <v>19</v>
      </c>
      <c r="G54" s="61">
        <f>F54/F42</f>
        <v>0.47499999999999998</v>
      </c>
      <c r="H54" s="64"/>
    </row>
    <row r="55" spans="1:78">
      <c r="E55" s="69" t="s">
        <v>313</v>
      </c>
      <c r="F55" s="23">
        <f>COUNTIF(F2:F41,"=4")</f>
        <v>12</v>
      </c>
      <c r="G55" s="61">
        <f>F55/F42</f>
        <v>0.3</v>
      </c>
      <c r="H55" s="64"/>
    </row>
    <row r="56" spans="1:78" ht="15.75" thickBot="1">
      <c r="E56" s="71" t="s">
        <v>315</v>
      </c>
      <c r="F56" s="62">
        <f>COUNTIF(F2:F41,"=5")</f>
        <v>0</v>
      </c>
      <c r="G56" s="63">
        <f>F56/F42</f>
        <v>0</v>
      </c>
      <c r="H56" s="64"/>
    </row>
    <row r="57" spans="1:78">
      <c r="E57" s="98"/>
      <c r="F57" s="92"/>
      <c r="G57" s="64"/>
      <c r="H57" s="64"/>
    </row>
    <row r="59" spans="1:78" ht="15.75" thickBot="1">
      <c r="C59" s="97" t="s">
        <v>379</v>
      </c>
      <c r="G59" s="57"/>
      <c r="H59" s="57"/>
    </row>
    <row r="60" spans="1:78">
      <c r="B60" s="58"/>
      <c r="C60" s="93" t="s">
        <v>309</v>
      </c>
      <c r="D60" s="93" t="s">
        <v>310</v>
      </c>
      <c r="E60" s="93" t="s">
        <v>311</v>
      </c>
      <c r="F60" s="93" t="s">
        <v>312</v>
      </c>
      <c r="G60" s="93" t="s">
        <v>313</v>
      </c>
      <c r="H60" s="94" t="s">
        <v>315</v>
      </c>
    </row>
    <row r="61" spans="1:78">
      <c r="B61" s="69" t="s">
        <v>378</v>
      </c>
      <c r="C61" s="23">
        <f>COUNTIFS($C$2:$C$41,"=1",$F$2:$F$41,"=0")</f>
        <v>0</v>
      </c>
      <c r="D61" s="23">
        <f>COUNTIFS($C$2:$C$41,"=1",$F$2:$F$41,"=1")</f>
        <v>3</v>
      </c>
      <c r="E61" s="23">
        <f>COUNTIFS($C$2:$C$41,"=1",$F$2:$F$41,"=2")</f>
        <v>3</v>
      </c>
      <c r="F61" s="23">
        <f>COUNTIFS($C$2:$C$41,"=1",$F$2:$F$41,"=3")</f>
        <v>12</v>
      </c>
      <c r="G61" s="23">
        <f>COUNTIFS($C$2:$C$41,"=1",$F$2:$F$41,"=4")</f>
        <v>5</v>
      </c>
      <c r="H61" s="95">
        <f>COUNTIFS($C$2:$C$41,"=1",$F$2:$F$41,"=5")</f>
        <v>0</v>
      </c>
    </row>
    <row r="62" spans="1:78" ht="15.75" thickBot="1">
      <c r="B62" s="70" t="s">
        <v>377</v>
      </c>
      <c r="C62" s="62">
        <f>COUNTIFS($C$2:$C$41,"=1",$F$2:$F$41,"=0")</f>
        <v>0</v>
      </c>
      <c r="D62" s="62">
        <f>COUNTIFS($C$2:$C$41,"=2",$F$2:$F$41,"=1")</f>
        <v>1</v>
      </c>
      <c r="E62" s="62">
        <f>COUNTIFS($C$2:$C$41,"=2",$F$2:$F$41,"=2")</f>
        <v>2</v>
      </c>
      <c r="F62" s="62">
        <f>COUNTIFS($C$2:$C$41,"=2",$F$2:$F$41,"=3")</f>
        <v>7</v>
      </c>
      <c r="G62" s="62">
        <f>COUNTIFS($C$2:$C$41,"=2",$F$2:$F$41,"=4")</f>
        <v>7</v>
      </c>
      <c r="H62" s="96">
        <f>COUNTIFS($C$2:$C$41,"=1",$F$2:$F$41,"=5")</f>
        <v>0</v>
      </c>
    </row>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sheetPr>
    <tabColor rgb="FFFFFF00"/>
  </sheetPr>
  <dimension ref="A14:BZ17"/>
  <sheetViews>
    <sheetView workbookViewId="0">
      <selection activeCell="C14" sqref="C14"/>
    </sheetView>
  </sheetViews>
  <sheetFormatPr defaultRowHeight="15"/>
  <cols>
    <col min="1" max="1" width="9.5" style="22" customWidth="1"/>
    <col min="2" max="2" width="7.25" style="22" customWidth="1"/>
    <col min="3" max="6" width="12.5" style="22" customWidth="1"/>
    <col min="7" max="8" width="12.625" style="22" customWidth="1"/>
    <col min="9" max="9" width="11.5" style="22" hidden="1" customWidth="1"/>
    <col min="10" max="29" width="7.25" style="22" hidden="1" customWidth="1"/>
    <col min="30" max="30" width="8.25" style="22" hidden="1" customWidth="1"/>
    <col min="31" max="77" width="7.25" style="22" hidden="1" customWidth="1"/>
    <col min="78" max="78" width="1.125" style="22" hidden="1" customWidth="1"/>
    <col min="79" max="80" width="0" style="1" hidden="1" customWidth="1"/>
    <col min="81" max="16384" width="9" style="1"/>
  </cols>
  <sheetData>
    <row r="14" spans="2:8" ht="15.75" thickBot="1">
      <c r="C14" s="97" t="s">
        <v>379</v>
      </c>
      <c r="G14" s="57"/>
      <c r="H14" s="57"/>
    </row>
    <row r="15" spans="2:8">
      <c r="B15" s="58"/>
      <c r="C15" s="93" t="s">
        <v>309</v>
      </c>
      <c r="D15" s="93" t="s">
        <v>310</v>
      </c>
      <c r="E15" s="93" t="s">
        <v>311</v>
      </c>
      <c r="F15" s="93" t="s">
        <v>312</v>
      </c>
      <c r="G15" s="93" t="s">
        <v>313</v>
      </c>
      <c r="H15" s="94" t="s">
        <v>314</v>
      </c>
    </row>
    <row r="16" spans="2:8">
      <c r="B16" s="69" t="s">
        <v>378</v>
      </c>
      <c r="C16" s="23">
        <v>0</v>
      </c>
      <c r="D16" s="23">
        <v>3</v>
      </c>
      <c r="E16" s="23">
        <v>3</v>
      </c>
      <c r="F16" s="23">
        <v>12</v>
      </c>
      <c r="G16" s="23">
        <v>5</v>
      </c>
      <c r="H16" s="95">
        <v>0</v>
      </c>
    </row>
    <row r="17" spans="2:8" ht="15.75" thickBot="1">
      <c r="B17" s="70" t="s">
        <v>377</v>
      </c>
      <c r="C17" s="62">
        <v>0</v>
      </c>
      <c r="D17" s="62">
        <v>1</v>
      </c>
      <c r="E17" s="62">
        <v>2</v>
      </c>
      <c r="F17" s="62">
        <v>7</v>
      </c>
      <c r="G17" s="62">
        <v>7</v>
      </c>
      <c r="H17" s="96">
        <v>0</v>
      </c>
    </row>
  </sheetData>
  <phoneticPr fontId="1"/>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sheetPr>
    <tabColor rgb="FFFFFF00"/>
  </sheetPr>
  <dimension ref="A1:CB65"/>
  <sheetViews>
    <sheetView workbookViewId="0">
      <pane xSplit="1" ySplit="3" topLeftCell="B40" activePane="bottomRight" state="frozen"/>
      <selection pane="topRight" activeCell="B1" sqref="B1"/>
      <selection pane="bottomLeft" activeCell="A4" sqref="A4"/>
      <selection pane="bottomRight" activeCell="L62" sqref="L62"/>
    </sheetView>
  </sheetViews>
  <sheetFormatPr defaultRowHeight="15"/>
  <cols>
    <col min="1" max="1" width="9.5" style="22" customWidth="1"/>
    <col min="2" max="2" width="12.375" style="22" customWidth="1"/>
    <col min="3" max="4" width="7.875" style="22" customWidth="1"/>
    <col min="5" max="5" width="7.875" style="15" customWidth="1"/>
    <col min="6" max="7" width="7.875" style="22" customWidth="1"/>
    <col min="8" max="10" width="7.875" style="1" customWidth="1"/>
    <col min="11" max="16384" width="9" style="1"/>
  </cols>
  <sheetData>
    <row r="1" spans="1:7">
      <c r="A1" s="24" t="s">
        <v>244</v>
      </c>
      <c r="B1" s="24"/>
      <c r="C1" s="25" t="s">
        <v>242</v>
      </c>
      <c r="D1" s="25"/>
      <c r="E1" s="77"/>
      <c r="F1" s="25" t="s">
        <v>272</v>
      </c>
      <c r="G1" s="25"/>
    </row>
    <row r="2" spans="1:7">
      <c r="A2" s="24">
        <v>1</v>
      </c>
      <c r="B2" s="46"/>
      <c r="C2" s="46">
        <v>1</v>
      </c>
      <c r="D2" s="46"/>
      <c r="E2" s="78"/>
      <c r="F2" s="46">
        <v>43</v>
      </c>
      <c r="G2" s="46"/>
    </row>
    <row r="3" spans="1:7">
      <c r="A3" s="24">
        <v>2</v>
      </c>
      <c r="B3" s="46"/>
      <c r="C3" s="46">
        <v>1</v>
      </c>
      <c r="D3" s="46"/>
      <c r="E3" s="78"/>
      <c r="F3" s="46">
        <v>53</v>
      </c>
      <c r="G3" s="46"/>
    </row>
    <row r="4" spans="1:7">
      <c r="A4" s="24">
        <v>3</v>
      </c>
      <c r="B4" s="46"/>
      <c r="C4" s="46">
        <v>1</v>
      </c>
      <c r="D4" s="46"/>
      <c r="E4" s="78"/>
      <c r="F4" s="46">
        <v>41</v>
      </c>
      <c r="G4" s="46"/>
    </row>
    <row r="5" spans="1:7">
      <c r="A5" s="24">
        <v>4</v>
      </c>
      <c r="B5" s="46"/>
      <c r="C5" s="46">
        <v>1</v>
      </c>
      <c r="D5" s="46"/>
      <c r="E5" s="78"/>
      <c r="F5" s="46">
        <v>61</v>
      </c>
      <c r="G5" s="46"/>
    </row>
    <row r="6" spans="1:7">
      <c r="A6" s="24">
        <v>5</v>
      </c>
      <c r="B6" s="46"/>
      <c r="C6" s="46">
        <v>1</v>
      </c>
      <c r="D6" s="46"/>
      <c r="E6" s="78"/>
      <c r="F6" s="46">
        <v>22</v>
      </c>
      <c r="G6" s="46"/>
    </row>
    <row r="7" spans="1:7">
      <c r="A7" s="24">
        <v>6</v>
      </c>
      <c r="B7" s="46"/>
      <c r="C7" s="46">
        <v>1</v>
      </c>
      <c r="D7" s="46"/>
      <c r="E7" s="78"/>
      <c r="F7" s="46">
        <v>31</v>
      </c>
      <c r="G7" s="46"/>
    </row>
    <row r="8" spans="1:7">
      <c r="A8" s="24">
        <v>7</v>
      </c>
      <c r="B8" s="46"/>
      <c r="C8" s="46">
        <v>1</v>
      </c>
      <c r="D8" s="46"/>
      <c r="E8" s="78"/>
      <c r="F8" s="46">
        <v>39</v>
      </c>
      <c r="G8" s="46"/>
    </row>
    <row r="9" spans="1:7">
      <c r="A9" s="24">
        <v>8</v>
      </c>
      <c r="B9" s="46"/>
      <c r="C9" s="46">
        <v>1</v>
      </c>
      <c r="D9" s="46"/>
      <c r="E9" s="78"/>
      <c r="F9" s="46">
        <v>79</v>
      </c>
      <c r="G9" s="46"/>
    </row>
    <row r="10" spans="1:7">
      <c r="A10" s="24">
        <v>9</v>
      </c>
      <c r="B10" s="46"/>
      <c r="C10" s="46">
        <v>1</v>
      </c>
      <c r="D10" s="46"/>
      <c r="E10" s="78"/>
      <c r="F10" s="46">
        <v>50</v>
      </c>
      <c r="G10" s="46"/>
    </row>
    <row r="11" spans="1:7">
      <c r="A11" s="24">
        <v>10</v>
      </c>
      <c r="B11" s="46"/>
      <c r="C11" s="46">
        <v>1</v>
      </c>
      <c r="D11" s="46"/>
      <c r="E11" s="78"/>
      <c r="F11" s="46">
        <v>27</v>
      </c>
      <c r="G11" s="46"/>
    </row>
    <row r="12" spans="1:7">
      <c r="A12" s="24">
        <v>11</v>
      </c>
      <c r="B12" s="46"/>
      <c r="C12" s="46">
        <v>1</v>
      </c>
      <c r="D12" s="46"/>
      <c r="E12" s="78"/>
      <c r="F12" s="46">
        <v>19</v>
      </c>
      <c r="G12" s="46"/>
    </row>
    <row r="13" spans="1:7">
      <c r="A13" s="24">
        <v>12</v>
      </c>
      <c r="B13" s="46"/>
      <c r="C13" s="46">
        <v>1</v>
      </c>
      <c r="D13" s="46"/>
      <c r="E13" s="78"/>
      <c r="F13" s="46">
        <v>70</v>
      </c>
      <c r="G13" s="46"/>
    </row>
    <row r="14" spans="1:7">
      <c r="A14" s="24">
        <v>13</v>
      </c>
      <c r="B14" s="46"/>
      <c r="C14" s="46">
        <v>1</v>
      </c>
      <c r="D14" s="46"/>
      <c r="E14" s="78"/>
      <c r="F14" s="46">
        <v>46</v>
      </c>
      <c r="G14" s="46"/>
    </row>
    <row r="15" spans="1:7">
      <c r="A15" s="24">
        <v>14</v>
      </c>
      <c r="B15" s="46"/>
      <c r="C15" s="46">
        <v>1</v>
      </c>
      <c r="D15" s="46"/>
      <c r="E15" s="78"/>
      <c r="F15" s="46">
        <v>47</v>
      </c>
      <c r="G15" s="46"/>
    </row>
    <row r="16" spans="1:7">
      <c r="A16" s="24">
        <v>15</v>
      </c>
      <c r="B16" s="46"/>
      <c r="C16" s="46">
        <v>1</v>
      </c>
      <c r="D16" s="46"/>
      <c r="E16" s="78"/>
      <c r="F16" s="46">
        <v>0</v>
      </c>
      <c r="G16" s="46"/>
    </row>
    <row r="17" spans="1:7">
      <c r="A17" s="24">
        <v>16</v>
      </c>
      <c r="B17" s="46"/>
      <c r="C17" s="46">
        <v>1</v>
      </c>
      <c r="D17" s="46"/>
      <c r="E17" s="78"/>
      <c r="F17" s="46">
        <v>62</v>
      </c>
      <c r="G17" s="46"/>
    </row>
    <row r="18" spans="1:7">
      <c r="A18" s="24">
        <v>17</v>
      </c>
      <c r="B18" s="46"/>
      <c r="C18" s="46">
        <v>1</v>
      </c>
      <c r="D18" s="46"/>
      <c r="E18" s="78"/>
      <c r="F18" s="46">
        <v>55</v>
      </c>
      <c r="G18" s="46"/>
    </row>
    <row r="19" spans="1:7">
      <c r="A19" s="24">
        <v>18</v>
      </c>
      <c r="B19" s="46"/>
      <c r="C19" s="46">
        <v>1</v>
      </c>
      <c r="D19" s="46"/>
      <c r="E19" s="78"/>
      <c r="F19" s="46">
        <v>16</v>
      </c>
      <c r="G19" s="46"/>
    </row>
    <row r="20" spans="1:7">
      <c r="A20" s="24">
        <v>19</v>
      </c>
      <c r="B20" s="46"/>
      <c r="C20" s="46">
        <v>1</v>
      </c>
      <c r="D20" s="46"/>
      <c r="E20" s="78"/>
      <c r="F20" s="46">
        <v>44</v>
      </c>
      <c r="G20" s="46"/>
    </row>
    <row r="21" spans="1:7">
      <c r="A21" s="24">
        <v>20</v>
      </c>
      <c r="B21" s="46"/>
      <c r="C21" s="46">
        <v>1</v>
      </c>
      <c r="D21" s="46"/>
      <c r="E21" s="78"/>
      <c r="F21" s="46">
        <v>0</v>
      </c>
      <c r="G21" s="46"/>
    </row>
    <row r="22" spans="1:7">
      <c r="A22" s="24">
        <v>21</v>
      </c>
      <c r="B22" s="46"/>
      <c r="C22" s="46">
        <v>1</v>
      </c>
      <c r="D22" s="46"/>
      <c r="E22" s="78"/>
      <c r="F22" s="46">
        <v>0</v>
      </c>
      <c r="G22" s="46"/>
    </row>
    <row r="23" spans="1:7">
      <c r="A23" s="24">
        <v>22</v>
      </c>
      <c r="B23" s="46"/>
      <c r="C23" s="46">
        <v>1</v>
      </c>
      <c r="D23" s="46"/>
      <c r="E23" s="78"/>
      <c r="F23" s="46">
        <v>44</v>
      </c>
      <c r="G23" s="46"/>
    </row>
    <row r="24" spans="1:7">
      <c r="A24" s="24">
        <v>23</v>
      </c>
      <c r="B24" s="46"/>
      <c r="C24" s="46">
        <v>1</v>
      </c>
      <c r="D24" s="46"/>
      <c r="E24" s="78"/>
      <c r="F24" s="46">
        <v>39</v>
      </c>
      <c r="G24" s="46"/>
    </row>
    <row r="25" spans="1:7">
      <c r="A25" s="24">
        <v>24</v>
      </c>
      <c r="B25" s="46"/>
      <c r="C25" s="46">
        <v>2</v>
      </c>
      <c r="D25" s="46"/>
      <c r="E25" s="78"/>
      <c r="F25" s="46">
        <v>49</v>
      </c>
      <c r="G25" s="46"/>
    </row>
    <row r="26" spans="1:7">
      <c r="A26" s="24">
        <v>25</v>
      </c>
      <c r="B26" s="46"/>
      <c r="C26" s="46">
        <v>2</v>
      </c>
      <c r="D26" s="46"/>
      <c r="E26" s="78"/>
      <c r="F26" s="46">
        <v>51</v>
      </c>
      <c r="G26" s="46"/>
    </row>
    <row r="27" spans="1:7">
      <c r="A27" s="24">
        <v>26</v>
      </c>
      <c r="B27" s="46"/>
      <c r="C27" s="46">
        <v>2</v>
      </c>
      <c r="D27" s="46"/>
      <c r="E27" s="78"/>
      <c r="F27" s="46">
        <v>29</v>
      </c>
      <c r="G27" s="46"/>
    </row>
    <row r="28" spans="1:7">
      <c r="A28" s="24">
        <v>27</v>
      </c>
      <c r="B28" s="46"/>
      <c r="C28" s="46">
        <v>2</v>
      </c>
      <c r="D28" s="46"/>
      <c r="E28" s="78"/>
      <c r="F28" s="46">
        <v>45</v>
      </c>
      <c r="G28" s="46"/>
    </row>
    <row r="29" spans="1:7">
      <c r="A29" s="24">
        <v>28</v>
      </c>
      <c r="B29" s="46"/>
      <c r="C29" s="46">
        <v>2</v>
      </c>
      <c r="D29" s="46"/>
      <c r="E29" s="78"/>
      <c r="F29" s="46">
        <v>49</v>
      </c>
      <c r="G29" s="46"/>
    </row>
    <row r="30" spans="1:7">
      <c r="A30" s="24">
        <v>29</v>
      </c>
      <c r="B30" s="46"/>
      <c r="C30" s="46">
        <v>2</v>
      </c>
      <c r="D30" s="46"/>
      <c r="E30" s="78"/>
      <c r="F30" s="46">
        <v>58</v>
      </c>
      <c r="G30" s="46"/>
    </row>
    <row r="31" spans="1:7">
      <c r="A31" s="24">
        <v>30</v>
      </c>
      <c r="B31" s="46"/>
      <c r="C31" s="46">
        <v>2</v>
      </c>
      <c r="D31" s="46"/>
      <c r="E31" s="78"/>
      <c r="F31" s="46">
        <v>44</v>
      </c>
      <c r="G31" s="46"/>
    </row>
    <row r="32" spans="1:7">
      <c r="A32" s="24">
        <v>31</v>
      </c>
      <c r="B32" s="46"/>
      <c r="C32" s="46">
        <v>2</v>
      </c>
      <c r="D32" s="46"/>
      <c r="E32" s="78"/>
      <c r="F32" s="46">
        <v>41</v>
      </c>
      <c r="G32" s="46"/>
    </row>
    <row r="33" spans="1:7">
      <c r="A33" s="24">
        <v>32</v>
      </c>
      <c r="B33" s="46"/>
      <c r="C33" s="46">
        <v>2</v>
      </c>
      <c r="D33" s="46"/>
      <c r="E33" s="78"/>
      <c r="F33" s="46">
        <v>45</v>
      </c>
      <c r="G33" s="46"/>
    </row>
    <row r="34" spans="1:7">
      <c r="A34" s="24">
        <v>33</v>
      </c>
      <c r="B34" s="46"/>
      <c r="C34" s="46">
        <v>2</v>
      </c>
      <c r="D34" s="46"/>
      <c r="E34" s="78"/>
      <c r="F34" s="46">
        <v>20</v>
      </c>
      <c r="G34" s="46"/>
    </row>
    <row r="35" spans="1:7">
      <c r="A35" s="24">
        <v>34</v>
      </c>
      <c r="B35" s="46"/>
      <c r="C35" s="46">
        <v>2</v>
      </c>
      <c r="D35" s="46"/>
      <c r="E35" s="78"/>
      <c r="F35" s="46">
        <v>44</v>
      </c>
      <c r="G35" s="46"/>
    </row>
    <row r="36" spans="1:7">
      <c r="A36" s="24">
        <v>35</v>
      </c>
      <c r="B36" s="46"/>
      <c r="C36" s="46">
        <v>2</v>
      </c>
      <c r="D36" s="46"/>
      <c r="E36" s="78"/>
      <c r="F36" s="46">
        <v>24</v>
      </c>
      <c r="G36" s="46"/>
    </row>
    <row r="37" spans="1:7">
      <c r="A37" s="24">
        <v>36</v>
      </c>
      <c r="B37" s="46"/>
      <c r="C37" s="46">
        <v>2</v>
      </c>
      <c r="D37" s="46"/>
      <c r="E37" s="78"/>
      <c r="F37" s="46">
        <v>57</v>
      </c>
      <c r="G37" s="46"/>
    </row>
    <row r="38" spans="1:7">
      <c r="A38" s="24">
        <v>37</v>
      </c>
      <c r="B38" s="46"/>
      <c r="C38" s="46">
        <v>2</v>
      </c>
      <c r="D38" s="46"/>
      <c r="E38" s="78"/>
      <c r="F38" s="46">
        <v>14</v>
      </c>
      <c r="G38" s="46"/>
    </row>
    <row r="39" spans="1:7">
      <c r="A39" s="24">
        <v>38</v>
      </c>
      <c r="B39" s="46"/>
      <c r="C39" s="46">
        <v>2</v>
      </c>
      <c r="D39" s="46"/>
      <c r="E39" s="78"/>
      <c r="F39" s="46">
        <v>0</v>
      </c>
      <c r="G39" s="46"/>
    </row>
    <row r="40" spans="1:7">
      <c r="A40" s="24">
        <v>39</v>
      </c>
      <c r="B40" s="46"/>
      <c r="C40" s="46">
        <v>2</v>
      </c>
      <c r="D40" s="46"/>
      <c r="E40" s="78"/>
      <c r="F40" s="46">
        <v>24</v>
      </c>
      <c r="G40" s="46"/>
    </row>
    <row r="41" spans="1:7">
      <c r="A41" s="24">
        <v>40</v>
      </c>
      <c r="B41" s="46"/>
      <c r="C41" s="46">
        <v>2</v>
      </c>
      <c r="D41" s="46"/>
      <c r="E41" s="78"/>
      <c r="F41" s="46">
        <v>35</v>
      </c>
      <c r="G41" s="46"/>
    </row>
    <row r="42" spans="1:7">
      <c r="A42" s="53" t="s">
        <v>296</v>
      </c>
      <c r="B42" s="53"/>
      <c r="C42" s="22">
        <f>COUNT(C2:C41)</f>
        <v>40</v>
      </c>
      <c r="F42" s="22">
        <f t="shared" ref="F42:G42" si="0">COUNT(F2:F41)</f>
        <v>40</v>
      </c>
    </row>
    <row r="43" spans="1:7" hidden="1">
      <c r="A43" s="53" t="s">
        <v>297</v>
      </c>
      <c r="B43" s="53"/>
      <c r="C43" s="55">
        <f>AVERAGE(C2:C41)</f>
        <v>1.425</v>
      </c>
      <c r="E43" s="79"/>
      <c r="F43" s="52">
        <f t="shared" ref="F43:G43" si="1">AVERAGE(F2:F41)</f>
        <v>37.924999999999997</v>
      </c>
      <c r="G43" s="52"/>
    </row>
    <row r="44" spans="1:7" hidden="1">
      <c r="A44" s="53" t="s">
        <v>298</v>
      </c>
      <c r="B44" s="53"/>
      <c r="C44" s="55">
        <f>STDEV(C2:C41)</f>
        <v>0.50064061525312331</v>
      </c>
      <c r="E44" s="79"/>
      <c r="F44" s="52">
        <f t="shared" ref="F44:G44" si="2">STDEV(F2:F41)</f>
        <v>19.282498375203968</v>
      </c>
      <c r="G44" s="52"/>
    </row>
    <row r="45" spans="1:7" hidden="1">
      <c r="A45" s="53" t="s">
        <v>299</v>
      </c>
      <c r="B45" s="53"/>
      <c r="C45" s="56">
        <f>MEDIAN(C2:C41)</f>
        <v>1</v>
      </c>
      <c r="E45" s="80"/>
      <c r="F45" s="54">
        <f t="shared" ref="F45:G45" si="3">MEDIAN(F2:F41)</f>
        <v>43.5</v>
      </c>
      <c r="G45" s="54"/>
    </row>
    <row r="46" spans="1:7" hidden="1">
      <c r="A46" s="53" t="s">
        <v>300</v>
      </c>
      <c r="B46" s="53"/>
      <c r="C46" s="54">
        <f>MODE(C2:C41)</f>
        <v>1</v>
      </c>
      <c r="D46" s="54"/>
      <c r="E46" s="80"/>
      <c r="F46" s="54">
        <f t="shared" ref="F46:G46" si="4">MODE(F2:F41)</f>
        <v>0</v>
      </c>
      <c r="G46" s="54"/>
    </row>
    <row r="47" spans="1:7" hidden="1">
      <c r="A47" s="53" t="s">
        <v>301</v>
      </c>
      <c r="B47" s="53"/>
      <c r="C47" s="54">
        <f>MIN(C2:C41)</f>
        <v>1</v>
      </c>
      <c r="D47" s="54"/>
      <c r="E47" s="80"/>
      <c r="F47" s="54">
        <f t="shared" ref="F47:G47" si="5">MIN(F2:F41)</f>
        <v>0</v>
      </c>
      <c r="G47" s="54"/>
    </row>
    <row r="48" spans="1:7" hidden="1">
      <c r="A48" s="53" t="s">
        <v>302</v>
      </c>
      <c r="B48" s="53"/>
      <c r="C48" s="54">
        <f>MAX(C2:C41)</f>
        <v>2</v>
      </c>
      <c r="D48" s="54"/>
      <c r="E48" s="80"/>
      <c r="F48" s="54">
        <f t="shared" ref="F48:G48" si="6">MAX(F2:F41)</f>
        <v>79</v>
      </c>
      <c r="G48" s="54"/>
    </row>
    <row r="49" spans="1:10" ht="15.75" thickBot="1">
      <c r="A49" s="53"/>
      <c r="B49" s="53"/>
      <c r="C49" s="54"/>
      <c r="D49" s="54"/>
      <c r="E49" s="80"/>
      <c r="F49" s="54"/>
      <c r="G49" s="54"/>
    </row>
    <row r="50" spans="1:10">
      <c r="B50" s="58"/>
      <c r="C50" s="59" t="s">
        <v>304</v>
      </c>
      <c r="D50" s="60" t="s">
        <v>303</v>
      </c>
      <c r="E50" s="81"/>
      <c r="F50" s="72" t="s">
        <v>327</v>
      </c>
      <c r="G50" s="60" t="s">
        <v>303</v>
      </c>
    </row>
    <row r="51" spans="1:10">
      <c r="B51" s="69" t="s">
        <v>376</v>
      </c>
      <c r="C51" s="23">
        <f>COUNTIF(C2:C41,"=1")</f>
        <v>23</v>
      </c>
      <c r="D51" s="61">
        <f>C51/C42</f>
        <v>0.57499999999999996</v>
      </c>
      <c r="E51" s="82" t="s">
        <v>346</v>
      </c>
      <c r="F51" s="23">
        <f>COUNTIF(F$2:F$41,"&lt;=10")</f>
        <v>4</v>
      </c>
      <c r="G51" s="61">
        <f t="shared" ref="G51:G58" si="7">F51/F$42</f>
        <v>0.1</v>
      </c>
    </row>
    <row r="52" spans="1:10" ht="15.75" thickBot="1">
      <c r="B52" s="70" t="s">
        <v>377</v>
      </c>
      <c r="C52" s="62">
        <f>COUNTIF(C2:C41,"=2")</f>
        <v>17</v>
      </c>
      <c r="D52" s="63">
        <f>C52/C42</f>
        <v>0.42499999999999999</v>
      </c>
      <c r="E52" s="84" t="s">
        <v>352</v>
      </c>
      <c r="F52" s="23">
        <f>COUNTIF(F$2:F$41,"&lt;=20")-COUNTIF(F$2:F$41,"&lt;=10")</f>
        <v>4</v>
      </c>
      <c r="G52" s="61">
        <f t="shared" si="7"/>
        <v>0.1</v>
      </c>
    </row>
    <row r="53" spans="1:10">
      <c r="E53" s="84" t="s">
        <v>353</v>
      </c>
      <c r="F53" s="23">
        <f>COUNTIF(F$2:F$41,"&lt;=30")-COUNTIF(F$2:F$41,"&lt;=20")</f>
        <v>5</v>
      </c>
      <c r="G53" s="61">
        <f t="shared" si="7"/>
        <v>0.125</v>
      </c>
    </row>
    <row r="54" spans="1:10">
      <c r="E54" s="83" t="s">
        <v>351</v>
      </c>
      <c r="F54" s="23">
        <f>COUNTIF(F$2:F$41,"&lt;=40")-COUNTIF(F$2:F$41,"&lt;=30")</f>
        <v>4</v>
      </c>
      <c r="G54" s="61">
        <f t="shared" si="7"/>
        <v>0.1</v>
      </c>
    </row>
    <row r="55" spans="1:10">
      <c r="E55" s="84" t="s">
        <v>354</v>
      </c>
      <c r="F55" s="23">
        <f>COUNTIF(F$2:F$41,"&lt;=50")-COUNTIF(F$2:F$41,"&lt;=40")</f>
        <v>14</v>
      </c>
      <c r="G55" s="61">
        <f t="shared" si="7"/>
        <v>0.35</v>
      </c>
    </row>
    <row r="56" spans="1:10">
      <c r="E56" s="84" t="s">
        <v>356</v>
      </c>
      <c r="F56" s="23">
        <f>COUNTIF(F$2:F$41,"&lt;=60")-COUNTIF(F$2:F$41,"&lt;=50")</f>
        <v>5</v>
      </c>
      <c r="G56" s="61">
        <f t="shared" si="7"/>
        <v>0.125</v>
      </c>
    </row>
    <row r="57" spans="1:10">
      <c r="E57" s="84" t="s">
        <v>358</v>
      </c>
      <c r="F57" s="23">
        <f>COUNTIF(F$2:F$41,"&lt;=70")-COUNTIF(F$2:F$41,"&lt;=60")</f>
        <v>3</v>
      </c>
      <c r="G57" s="61">
        <f t="shared" si="7"/>
        <v>7.4999999999999997E-2</v>
      </c>
    </row>
    <row r="58" spans="1:10" ht="15.75" thickBot="1">
      <c r="E58" s="85" t="s">
        <v>360</v>
      </c>
      <c r="F58" s="62">
        <f>COUNTIF(F$2:F$41,"&lt;=80")-COUNTIF(F$2:F$41,"&lt;=70")</f>
        <v>1</v>
      </c>
      <c r="G58" s="63">
        <f t="shared" si="7"/>
        <v>2.5000000000000001E-2</v>
      </c>
    </row>
    <row r="59" spans="1:10">
      <c r="E59" s="113"/>
      <c r="F59" s="92"/>
      <c r="G59" s="64"/>
    </row>
    <row r="60" spans="1:10" ht="15.75" thickBot="1">
      <c r="C60" s="97" t="s">
        <v>384</v>
      </c>
    </row>
    <row r="61" spans="1:10">
      <c r="B61" s="58"/>
      <c r="C61" s="109" t="s">
        <v>346</v>
      </c>
      <c r="D61" s="110" t="s">
        <v>352</v>
      </c>
      <c r="E61" s="110" t="s">
        <v>353</v>
      </c>
      <c r="F61" s="111" t="s">
        <v>351</v>
      </c>
      <c r="G61" s="110" t="s">
        <v>354</v>
      </c>
      <c r="H61" s="110" t="s">
        <v>356</v>
      </c>
      <c r="I61" s="110" t="s">
        <v>358</v>
      </c>
      <c r="J61" s="112" t="s">
        <v>360</v>
      </c>
    </row>
    <row r="62" spans="1:10">
      <c r="B62" s="69" t="s">
        <v>380</v>
      </c>
      <c r="C62" s="23">
        <f>COUNTIFS($C$2:$C$41,"=1",$F$2:$F$41,"&lt;=10")</f>
        <v>3</v>
      </c>
      <c r="D62" s="23">
        <f>COUNTIFS($C$2:$C$41,"=1",$F$2:$F$41,"&lt;=20")</f>
        <v>5</v>
      </c>
      <c r="E62" s="23">
        <f>COUNTIFS($C$2:$C$41,"=1",$F$2:$F$41,"&lt;=30")</f>
        <v>7</v>
      </c>
      <c r="F62" s="23">
        <f>COUNTIFS($C$2:$C$41,"=1",$F$2:$F$41,"&lt;=40")</f>
        <v>10</v>
      </c>
      <c r="G62" s="23">
        <f>COUNTIFS($C$2:$C$41,"=1",$F$2:$F$41,"&lt;=50")</f>
        <v>17</v>
      </c>
      <c r="H62" s="23">
        <f>COUNTIFS($C$2:$C$41,"=1",$F$2:$F$41,"&lt;=60")</f>
        <v>19</v>
      </c>
      <c r="I62" s="23">
        <f>COUNTIFS($C$2:$C$41,"=1",$F$2:$F$41,"&lt;=70")</f>
        <v>22</v>
      </c>
      <c r="J62" s="95">
        <f>COUNTIFS($C$2:$C$41,"=1",$F$2:$F$41,"&lt;=80")</f>
        <v>23</v>
      </c>
    </row>
    <row r="63" spans="1:10">
      <c r="B63" s="69" t="s">
        <v>381</v>
      </c>
      <c r="C63" s="23">
        <f>C62</f>
        <v>3</v>
      </c>
      <c r="D63" s="23">
        <f>D62-C62</f>
        <v>2</v>
      </c>
      <c r="E63" s="23">
        <f t="shared" ref="E63:J63" si="8">E62-D62</f>
        <v>2</v>
      </c>
      <c r="F63" s="23">
        <f t="shared" si="8"/>
        <v>3</v>
      </c>
      <c r="G63" s="23">
        <f t="shared" si="8"/>
        <v>7</v>
      </c>
      <c r="H63" s="23">
        <f t="shared" si="8"/>
        <v>2</v>
      </c>
      <c r="I63" s="23">
        <f t="shared" si="8"/>
        <v>3</v>
      </c>
      <c r="J63" s="95">
        <f t="shared" si="8"/>
        <v>1</v>
      </c>
    </row>
    <row r="64" spans="1:10">
      <c r="B64" s="69" t="s">
        <v>383</v>
      </c>
      <c r="C64" s="23">
        <f>COUNTIFS($C$2:$C$41,"=2",$F$2:$F$41,"&lt;=10")</f>
        <v>1</v>
      </c>
      <c r="D64" s="23">
        <f>COUNTIFS($C$2:$C$41,"=2",$F$2:$F$41,"&lt;=20")</f>
        <v>3</v>
      </c>
      <c r="E64" s="23">
        <f>COUNTIFS($C$2:$C$41,"=2",$F$2:$F$41,"&lt;=30")</f>
        <v>6</v>
      </c>
      <c r="F64" s="23">
        <f>COUNTIFS($C$2:$C$41,"=2",$F$2:$F$41,"&lt;=40")</f>
        <v>7</v>
      </c>
      <c r="G64" s="23">
        <f>COUNTIFS($C$2:$C$41,"=2",$F$2:$F$41,"&lt;=50")</f>
        <v>14</v>
      </c>
      <c r="H64" s="23">
        <f>COUNTIFS($C$2:$C$41,"=2",$F$2:$F$41,"&lt;=60")</f>
        <v>17</v>
      </c>
      <c r="I64" s="23">
        <f>COUNTIFS($C$2:$C$41,"=2",$F$2:$F$41,"&lt;=70")</f>
        <v>17</v>
      </c>
      <c r="J64" s="95">
        <f>COUNTIFS($C$2:$C$41,"=2",$F$2:$F$41,"&lt;=80")</f>
        <v>17</v>
      </c>
    </row>
    <row r="65" spans="2:10" ht="15.75" thickBot="1">
      <c r="B65" s="70" t="s">
        <v>382</v>
      </c>
      <c r="C65" s="62">
        <f>C64</f>
        <v>1</v>
      </c>
      <c r="D65" s="62">
        <f t="shared" ref="D65:J65" si="9">D64-C64</f>
        <v>2</v>
      </c>
      <c r="E65" s="62">
        <f t="shared" si="9"/>
        <v>3</v>
      </c>
      <c r="F65" s="62">
        <f t="shared" si="9"/>
        <v>1</v>
      </c>
      <c r="G65" s="62">
        <f t="shared" si="9"/>
        <v>7</v>
      </c>
      <c r="H65" s="62">
        <f t="shared" si="9"/>
        <v>3</v>
      </c>
      <c r="I65" s="62">
        <f t="shared" si="9"/>
        <v>0</v>
      </c>
      <c r="J65" s="96">
        <f t="shared" si="9"/>
        <v>0</v>
      </c>
    </row>
  </sheetData>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sheetPr>
    <tabColor rgb="FFFF0000"/>
  </sheetPr>
  <dimension ref="A1:BS41"/>
  <sheetViews>
    <sheetView workbookViewId="0">
      <pane xSplit="2" ySplit="1" topLeftCell="C2" activePane="bottomRight" state="frozen"/>
      <selection pane="topRight" activeCell="C1" sqref="C1"/>
      <selection pane="bottomLeft" activeCell="A6" sqref="A6"/>
      <selection pane="bottomRight" activeCell="C22" sqref="C22"/>
    </sheetView>
  </sheetViews>
  <sheetFormatPr defaultRowHeight="15"/>
  <cols>
    <col min="1" max="1" width="7.5" style="22" customWidth="1"/>
    <col min="2" max="71" width="7.25" style="22" customWidth="1"/>
    <col min="72" max="16384" width="9" style="1"/>
  </cols>
  <sheetData>
    <row r="1" spans="1:71">
      <c r="A1" s="24" t="s">
        <v>244</v>
      </c>
      <c r="B1" s="25" t="s">
        <v>242</v>
      </c>
      <c r="C1" s="25" t="s">
        <v>287</v>
      </c>
      <c r="D1" s="25" t="s">
        <v>8</v>
      </c>
      <c r="E1" s="25" t="s">
        <v>16</v>
      </c>
      <c r="F1" s="25" t="s">
        <v>17</v>
      </c>
      <c r="G1" s="25" t="s">
        <v>18</v>
      </c>
      <c r="H1" s="25" t="s">
        <v>19</v>
      </c>
      <c r="I1" s="25" t="s">
        <v>20</v>
      </c>
      <c r="J1" s="25" t="s">
        <v>21</v>
      </c>
      <c r="K1" s="25" t="s">
        <v>22</v>
      </c>
      <c r="L1" s="25" t="s">
        <v>23</v>
      </c>
      <c r="M1" s="48" t="s">
        <v>24</v>
      </c>
      <c r="N1" s="45" t="s">
        <v>25</v>
      </c>
      <c r="O1" s="25" t="s">
        <v>26</v>
      </c>
      <c r="P1" s="25" t="s">
        <v>272</v>
      </c>
      <c r="Q1" s="25" t="s">
        <v>274</v>
      </c>
      <c r="R1" s="25" t="s">
        <v>265</v>
      </c>
      <c r="S1" s="25" t="s">
        <v>266</v>
      </c>
      <c r="T1" s="25" t="s">
        <v>267</v>
      </c>
      <c r="U1" s="25" t="s">
        <v>268</v>
      </c>
      <c r="V1" s="25" t="s">
        <v>269</v>
      </c>
      <c r="W1" s="25" t="s">
        <v>270</v>
      </c>
      <c r="X1" s="25" t="s">
        <v>271</v>
      </c>
      <c r="Y1" s="25" t="s">
        <v>257</v>
      </c>
      <c r="Z1" s="25" t="s">
        <v>258</v>
      </c>
      <c r="AA1" s="25" t="s">
        <v>259</v>
      </c>
      <c r="AB1" s="25" t="s">
        <v>260</v>
      </c>
      <c r="AC1" s="25" t="s">
        <v>261</v>
      </c>
      <c r="AD1" s="25" t="s">
        <v>262</v>
      </c>
      <c r="AE1" s="25" t="s">
        <v>263</v>
      </c>
      <c r="AF1" s="25" t="s">
        <v>264</v>
      </c>
      <c r="AG1" s="25" t="s">
        <v>73</v>
      </c>
      <c r="AH1" s="25" t="s">
        <v>74</v>
      </c>
      <c r="AI1" s="25" t="s">
        <v>75</v>
      </c>
      <c r="AJ1" s="25" t="s">
        <v>76</v>
      </c>
      <c r="AK1" s="25" t="s">
        <v>77</v>
      </c>
      <c r="AL1" s="25" t="s">
        <v>78</v>
      </c>
      <c r="AM1" s="25" t="s">
        <v>79</v>
      </c>
      <c r="AN1" s="25" t="s">
        <v>80</v>
      </c>
      <c r="AO1" s="25" t="s">
        <v>243</v>
      </c>
      <c r="AP1" s="25" t="s">
        <v>253</v>
      </c>
      <c r="AQ1" s="25" t="s">
        <v>254</v>
      </c>
      <c r="AR1" s="25" t="s">
        <v>255</v>
      </c>
      <c r="AS1" s="25" t="s">
        <v>256</v>
      </c>
      <c r="AT1" s="25" t="s">
        <v>91</v>
      </c>
      <c r="AU1" s="25" t="s">
        <v>92</v>
      </c>
      <c r="AV1" s="25" t="s">
        <v>93</v>
      </c>
      <c r="AW1" s="25" t="s">
        <v>94</v>
      </c>
      <c r="AX1" s="25" t="s">
        <v>95</v>
      </c>
      <c r="AY1" s="25" t="s">
        <v>96</v>
      </c>
      <c r="AZ1" s="25" t="s">
        <v>97</v>
      </c>
      <c r="BA1" s="25" t="s">
        <v>98</v>
      </c>
      <c r="BB1" s="25" t="s">
        <v>245</v>
      </c>
      <c r="BC1" s="25" t="s">
        <v>246</v>
      </c>
      <c r="BD1" s="25" t="s">
        <v>247</v>
      </c>
      <c r="BE1" s="25" t="s">
        <v>248</v>
      </c>
      <c r="BF1" s="25" t="s">
        <v>249</v>
      </c>
      <c r="BG1" s="25" t="s">
        <v>250</v>
      </c>
      <c r="BH1" s="24" t="s">
        <v>251</v>
      </c>
      <c r="BI1" s="25" t="s">
        <v>125</v>
      </c>
      <c r="BJ1" s="25" t="s">
        <v>126</v>
      </c>
      <c r="BK1" s="25" t="s">
        <v>127</v>
      </c>
      <c r="BL1" s="25" t="s">
        <v>128</v>
      </c>
      <c r="BM1" s="25" t="s">
        <v>129</v>
      </c>
      <c r="BN1" s="25" t="s">
        <v>130</v>
      </c>
      <c r="BO1" s="25" t="s">
        <v>131</v>
      </c>
      <c r="BP1" s="25" t="s">
        <v>132</v>
      </c>
      <c r="BQ1" s="25" t="s">
        <v>133</v>
      </c>
      <c r="BR1" s="25" t="s">
        <v>134</v>
      </c>
      <c r="BS1" s="25" t="s">
        <v>135</v>
      </c>
    </row>
    <row r="2" spans="1:71">
      <c r="A2" s="24">
        <v>1</v>
      </c>
      <c r="B2" s="46">
        <v>1</v>
      </c>
      <c r="C2" s="46">
        <v>2</v>
      </c>
      <c r="D2" s="46">
        <v>7</v>
      </c>
      <c r="E2" s="46">
        <v>0</v>
      </c>
      <c r="F2" s="46">
        <v>0</v>
      </c>
      <c r="G2" s="46">
        <v>20</v>
      </c>
      <c r="H2" s="46">
        <v>30</v>
      </c>
      <c r="I2" s="46">
        <v>0</v>
      </c>
      <c r="J2" s="46">
        <v>0</v>
      </c>
      <c r="K2" s="46">
        <v>0</v>
      </c>
      <c r="L2" s="46">
        <v>0</v>
      </c>
      <c r="M2" s="46">
        <v>0</v>
      </c>
      <c r="N2" s="46">
        <v>0</v>
      </c>
      <c r="O2" s="46">
        <v>0</v>
      </c>
      <c r="P2" s="46">
        <v>43</v>
      </c>
      <c r="Q2" s="46">
        <v>82</v>
      </c>
      <c r="R2" s="46">
        <v>0</v>
      </c>
      <c r="S2" s="46">
        <v>1</v>
      </c>
      <c r="T2" s="46">
        <v>0</v>
      </c>
      <c r="U2" s="46">
        <v>0</v>
      </c>
      <c r="V2" s="46">
        <v>1</v>
      </c>
      <c r="W2" s="46">
        <v>0</v>
      </c>
      <c r="X2" s="46">
        <v>0</v>
      </c>
      <c r="Y2" s="46">
        <v>0</v>
      </c>
      <c r="Z2" s="46">
        <v>0</v>
      </c>
      <c r="AA2" s="46">
        <v>0</v>
      </c>
      <c r="AB2" s="46">
        <v>0</v>
      </c>
      <c r="AC2" s="46">
        <v>0</v>
      </c>
      <c r="AD2" s="46">
        <v>0</v>
      </c>
      <c r="AE2" s="46">
        <v>0</v>
      </c>
      <c r="AF2" s="46">
        <v>0</v>
      </c>
      <c r="AG2" s="46">
        <v>0</v>
      </c>
      <c r="AH2" s="46">
        <v>0</v>
      </c>
      <c r="AI2" s="46">
        <v>0</v>
      </c>
      <c r="AJ2" s="46">
        <v>0</v>
      </c>
      <c r="AK2" s="46">
        <v>0</v>
      </c>
      <c r="AL2" s="46">
        <v>0</v>
      </c>
      <c r="AM2" s="46">
        <v>0</v>
      </c>
      <c r="AN2" s="46">
        <v>0</v>
      </c>
      <c r="AO2" s="46">
        <v>0</v>
      </c>
      <c r="AP2" s="46">
        <v>0</v>
      </c>
      <c r="AQ2" s="46">
        <v>0</v>
      </c>
      <c r="AR2" s="46">
        <v>0</v>
      </c>
      <c r="AS2" s="46">
        <v>0</v>
      </c>
      <c r="AT2" s="46">
        <v>1</v>
      </c>
      <c r="AU2" s="46">
        <v>1</v>
      </c>
      <c r="AV2" s="46">
        <v>0</v>
      </c>
      <c r="AW2" s="46">
        <v>1</v>
      </c>
      <c r="AX2" s="46">
        <v>0</v>
      </c>
      <c r="AY2" s="46">
        <v>0</v>
      </c>
      <c r="AZ2" s="46">
        <v>0</v>
      </c>
      <c r="BA2" s="46">
        <v>0</v>
      </c>
      <c r="BB2" s="46">
        <v>0</v>
      </c>
      <c r="BC2" s="46">
        <v>0</v>
      </c>
      <c r="BD2" s="46">
        <v>0</v>
      </c>
      <c r="BE2" s="46">
        <v>0</v>
      </c>
      <c r="BF2" s="46">
        <v>1</v>
      </c>
      <c r="BG2" s="46">
        <v>1</v>
      </c>
      <c r="BH2" s="46">
        <v>0</v>
      </c>
      <c r="BI2" s="46">
        <v>0</v>
      </c>
      <c r="BJ2" s="46">
        <v>0</v>
      </c>
      <c r="BK2" s="46">
        <v>0</v>
      </c>
      <c r="BL2" s="46">
        <v>1</v>
      </c>
      <c r="BM2" s="46">
        <v>0</v>
      </c>
      <c r="BN2" s="46">
        <v>0</v>
      </c>
      <c r="BO2" s="46">
        <v>0</v>
      </c>
      <c r="BP2" s="46">
        <v>0</v>
      </c>
      <c r="BQ2" s="46">
        <v>0</v>
      </c>
      <c r="BR2" s="46">
        <v>0</v>
      </c>
      <c r="BS2" s="46">
        <v>0</v>
      </c>
    </row>
    <row r="3" spans="1:71">
      <c r="A3" s="24">
        <v>2</v>
      </c>
      <c r="B3" s="46">
        <v>1</v>
      </c>
      <c r="C3" s="46">
        <v>4</v>
      </c>
      <c r="D3" s="46">
        <v>2</v>
      </c>
      <c r="E3" s="46">
        <v>0</v>
      </c>
      <c r="F3" s="46">
        <v>0</v>
      </c>
      <c r="G3" s="46">
        <v>20</v>
      </c>
      <c r="H3" s="46">
        <v>0</v>
      </c>
      <c r="I3" s="46">
        <v>0</v>
      </c>
      <c r="J3" s="46">
        <v>0</v>
      </c>
      <c r="K3" s="46">
        <v>0</v>
      </c>
      <c r="L3" s="46">
        <v>0</v>
      </c>
      <c r="M3" s="46">
        <v>120</v>
      </c>
      <c r="N3" s="46">
        <v>0</v>
      </c>
      <c r="O3" s="46">
        <v>2</v>
      </c>
      <c r="P3" s="46">
        <v>53</v>
      </c>
      <c r="Q3" s="46">
        <v>43</v>
      </c>
      <c r="R3" s="46">
        <v>1</v>
      </c>
      <c r="S3" s="46">
        <v>0</v>
      </c>
      <c r="T3" s="46">
        <v>0</v>
      </c>
      <c r="U3" s="46">
        <v>0</v>
      </c>
      <c r="V3" s="46">
        <v>1</v>
      </c>
      <c r="W3" s="46">
        <v>0</v>
      </c>
      <c r="X3" s="46">
        <v>0</v>
      </c>
      <c r="Y3" s="46">
        <v>0</v>
      </c>
      <c r="Z3" s="46">
        <v>0</v>
      </c>
      <c r="AA3" s="46">
        <v>0</v>
      </c>
      <c r="AB3" s="46">
        <v>0</v>
      </c>
      <c r="AC3" s="46">
        <v>0</v>
      </c>
      <c r="AD3" s="46">
        <v>0</v>
      </c>
      <c r="AE3" s="46">
        <v>0</v>
      </c>
      <c r="AF3" s="46">
        <v>0</v>
      </c>
      <c r="AG3" s="46">
        <v>0</v>
      </c>
      <c r="AH3" s="46">
        <v>0</v>
      </c>
      <c r="AI3" s="46">
        <v>0</v>
      </c>
      <c r="AJ3" s="46">
        <v>0</v>
      </c>
      <c r="AK3" s="46">
        <v>0</v>
      </c>
      <c r="AL3" s="46">
        <v>0</v>
      </c>
      <c r="AM3" s="46">
        <v>0</v>
      </c>
      <c r="AN3" s="46">
        <v>0</v>
      </c>
      <c r="AO3" s="46">
        <v>1</v>
      </c>
      <c r="AP3" s="46">
        <v>0</v>
      </c>
      <c r="AQ3" s="46">
        <v>0</v>
      </c>
      <c r="AR3" s="46">
        <v>0</v>
      </c>
      <c r="AS3" s="46">
        <v>0</v>
      </c>
      <c r="AT3" s="46">
        <v>1</v>
      </c>
      <c r="AU3" s="46">
        <v>0</v>
      </c>
      <c r="AV3" s="46">
        <v>0</v>
      </c>
      <c r="AW3" s="46">
        <v>0</v>
      </c>
      <c r="AX3" s="46">
        <v>0</v>
      </c>
      <c r="AY3" s="46">
        <v>1</v>
      </c>
      <c r="AZ3" s="46">
        <v>0</v>
      </c>
      <c r="BA3" s="46">
        <v>0</v>
      </c>
      <c r="BB3" s="46">
        <v>0</v>
      </c>
      <c r="BC3" s="46">
        <v>0</v>
      </c>
      <c r="BD3" s="46">
        <v>1</v>
      </c>
      <c r="BE3" s="46">
        <v>0</v>
      </c>
      <c r="BF3" s="46">
        <v>1</v>
      </c>
      <c r="BG3" s="46">
        <v>1</v>
      </c>
      <c r="BH3" s="46">
        <v>0</v>
      </c>
      <c r="BI3" s="46">
        <v>1</v>
      </c>
      <c r="BJ3" s="46">
        <v>0</v>
      </c>
      <c r="BK3" s="46">
        <v>0</v>
      </c>
      <c r="BL3" s="46">
        <v>0</v>
      </c>
      <c r="BM3" s="46">
        <v>0</v>
      </c>
      <c r="BN3" s="46">
        <v>0</v>
      </c>
      <c r="BO3" s="46">
        <v>0</v>
      </c>
      <c r="BP3" s="46">
        <v>0</v>
      </c>
      <c r="BQ3" s="46">
        <v>0</v>
      </c>
      <c r="BR3" s="46">
        <v>0</v>
      </c>
      <c r="BS3" s="46">
        <v>1</v>
      </c>
    </row>
    <row r="4" spans="1:71">
      <c r="A4" s="24">
        <v>3</v>
      </c>
      <c r="B4" s="46">
        <v>1</v>
      </c>
      <c r="C4" s="46">
        <v>4</v>
      </c>
      <c r="D4" s="46">
        <v>30</v>
      </c>
      <c r="E4" s="46">
        <v>20</v>
      </c>
      <c r="F4" s="46">
        <v>0</v>
      </c>
      <c r="G4" s="46">
        <v>20</v>
      </c>
      <c r="H4" s="46">
        <v>20</v>
      </c>
      <c r="I4" s="46">
        <v>15</v>
      </c>
      <c r="J4" s="46">
        <v>15</v>
      </c>
      <c r="K4" s="46">
        <v>20</v>
      </c>
      <c r="L4" s="46">
        <v>10</v>
      </c>
      <c r="M4" s="46">
        <v>10</v>
      </c>
      <c r="N4" s="46">
        <v>15</v>
      </c>
      <c r="O4" s="46">
        <v>0</v>
      </c>
      <c r="P4" s="46">
        <v>41</v>
      </c>
      <c r="Q4" s="46">
        <v>33</v>
      </c>
      <c r="R4" s="46">
        <v>0</v>
      </c>
      <c r="S4" s="46">
        <v>0</v>
      </c>
      <c r="T4" s="46">
        <v>0</v>
      </c>
      <c r="U4" s="46">
        <v>0</v>
      </c>
      <c r="V4" s="46">
        <v>0</v>
      </c>
      <c r="W4" s="46">
        <v>0</v>
      </c>
      <c r="X4" s="46">
        <v>0</v>
      </c>
      <c r="Y4" s="46">
        <v>0</v>
      </c>
      <c r="Z4" s="46">
        <v>0</v>
      </c>
      <c r="AA4" s="46">
        <v>0</v>
      </c>
      <c r="AB4" s="46">
        <v>0</v>
      </c>
      <c r="AC4" s="46">
        <v>0</v>
      </c>
      <c r="AD4" s="46">
        <v>0</v>
      </c>
      <c r="AE4" s="46">
        <v>0</v>
      </c>
      <c r="AF4" s="46">
        <v>0</v>
      </c>
      <c r="AG4" s="46">
        <v>0</v>
      </c>
      <c r="AH4" s="46">
        <v>0</v>
      </c>
      <c r="AI4" s="46">
        <v>1</v>
      </c>
      <c r="AJ4" s="46">
        <v>1</v>
      </c>
      <c r="AK4" s="46">
        <v>0</v>
      </c>
      <c r="AL4" s="46">
        <v>0</v>
      </c>
      <c r="AM4" s="46">
        <v>0</v>
      </c>
      <c r="AN4" s="46">
        <v>0</v>
      </c>
      <c r="AO4" s="46">
        <v>0</v>
      </c>
      <c r="AP4" s="46">
        <v>1</v>
      </c>
      <c r="AQ4" s="46">
        <v>1</v>
      </c>
      <c r="AR4" s="46">
        <v>0</v>
      </c>
      <c r="AS4" s="46">
        <v>0</v>
      </c>
      <c r="AT4" s="46">
        <v>1</v>
      </c>
      <c r="AU4" s="46">
        <v>1</v>
      </c>
      <c r="AV4" s="46">
        <v>0</v>
      </c>
      <c r="AW4" s="46">
        <v>0</v>
      </c>
      <c r="AX4" s="46">
        <v>0</v>
      </c>
      <c r="AY4" s="46">
        <v>0</v>
      </c>
      <c r="AZ4" s="46">
        <v>1</v>
      </c>
      <c r="BA4" s="46">
        <v>0</v>
      </c>
      <c r="BB4" s="46">
        <v>0</v>
      </c>
      <c r="BC4" s="46">
        <v>0</v>
      </c>
      <c r="BD4" s="46">
        <v>1</v>
      </c>
      <c r="BE4" s="46">
        <v>0</v>
      </c>
      <c r="BF4" s="46">
        <v>0</v>
      </c>
      <c r="BG4" s="46">
        <v>0</v>
      </c>
      <c r="BH4" s="46">
        <v>0</v>
      </c>
      <c r="BI4" s="46">
        <v>0</v>
      </c>
      <c r="BJ4" s="46">
        <v>0</v>
      </c>
      <c r="BK4" s="46">
        <v>0</v>
      </c>
      <c r="BL4" s="46">
        <v>0</v>
      </c>
      <c r="BM4" s="46">
        <v>0</v>
      </c>
      <c r="BN4" s="46">
        <v>0</v>
      </c>
      <c r="BO4" s="46">
        <v>0</v>
      </c>
      <c r="BP4" s="46">
        <v>0</v>
      </c>
      <c r="BQ4" s="46">
        <v>0</v>
      </c>
      <c r="BR4" s="46">
        <v>0</v>
      </c>
      <c r="BS4" s="46">
        <v>0</v>
      </c>
    </row>
    <row r="5" spans="1:71">
      <c r="A5" s="24">
        <v>4</v>
      </c>
      <c r="B5" s="46">
        <v>1</v>
      </c>
      <c r="C5" s="46">
        <v>3</v>
      </c>
      <c r="D5" s="46">
        <v>10</v>
      </c>
      <c r="E5" s="46">
        <v>0</v>
      </c>
      <c r="F5" s="46">
        <v>0</v>
      </c>
      <c r="G5" s="46">
        <v>30</v>
      </c>
      <c r="H5" s="46">
        <v>20</v>
      </c>
      <c r="I5" s="46">
        <v>0</v>
      </c>
      <c r="J5" s="46">
        <v>0</v>
      </c>
      <c r="K5" s="46">
        <v>0</v>
      </c>
      <c r="L5" s="46">
        <v>0</v>
      </c>
      <c r="M5" s="46">
        <v>0</v>
      </c>
      <c r="N5" s="46">
        <v>30</v>
      </c>
      <c r="O5" s="46">
        <v>0</v>
      </c>
      <c r="P5" s="46">
        <v>61</v>
      </c>
      <c r="Q5" s="46">
        <v>52</v>
      </c>
      <c r="R5" s="46">
        <v>1</v>
      </c>
      <c r="S5" s="46">
        <v>1</v>
      </c>
      <c r="T5" s="46">
        <v>1</v>
      </c>
      <c r="U5" s="46">
        <v>0</v>
      </c>
      <c r="V5" s="46">
        <v>0</v>
      </c>
      <c r="W5" s="46">
        <v>1</v>
      </c>
      <c r="X5" s="46">
        <v>0</v>
      </c>
      <c r="Y5" s="46">
        <v>0</v>
      </c>
      <c r="Z5" s="46">
        <v>0</v>
      </c>
      <c r="AA5" s="46">
        <v>0</v>
      </c>
      <c r="AB5" s="46">
        <v>0</v>
      </c>
      <c r="AC5" s="46">
        <v>0</v>
      </c>
      <c r="AD5" s="46">
        <v>0</v>
      </c>
      <c r="AE5" s="46">
        <v>0</v>
      </c>
      <c r="AF5" s="46">
        <v>0</v>
      </c>
      <c r="AG5" s="46">
        <v>0</v>
      </c>
      <c r="AH5" s="46">
        <v>0</v>
      </c>
      <c r="AI5" s="46">
        <v>0</v>
      </c>
      <c r="AJ5" s="46">
        <v>0</v>
      </c>
      <c r="AK5" s="46">
        <v>0</v>
      </c>
      <c r="AL5" s="46">
        <v>0</v>
      </c>
      <c r="AM5" s="46">
        <v>0</v>
      </c>
      <c r="AN5" s="46">
        <v>0</v>
      </c>
      <c r="AO5" s="46">
        <v>0</v>
      </c>
      <c r="AP5" s="46">
        <v>0</v>
      </c>
      <c r="AQ5" s="46">
        <v>0</v>
      </c>
      <c r="AR5" s="46">
        <v>0</v>
      </c>
      <c r="AS5" s="46">
        <v>0</v>
      </c>
      <c r="AT5" s="46">
        <v>0</v>
      </c>
      <c r="AU5" s="46">
        <v>0</v>
      </c>
      <c r="AV5" s="46">
        <v>0</v>
      </c>
      <c r="AW5" s="46">
        <v>0</v>
      </c>
      <c r="AX5" s="46">
        <v>0</v>
      </c>
      <c r="AY5" s="46">
        <v>1</v>
      </c>
      <c r="AZ5" s="46">
        <v>0</v>
      </c>
      <c r="BA5" s="46">
        <v>0</v>
      </c>
      <c r="BB5" s="46">
        <v>0</v>
      </c>
      <c r="BC5" s="46">
        <v>1</v>
      </c>
      <c r="BD5" s="46">
        <v>0</v>
      </c>
      <c r="BE5" s="46">
        <v>0</v>
      </c>
      <c r="BF5" s="46">
        <v>0</v>
      </c>
      <c r="BG5" s="46">
        <v>0</v>
      </c>
      <c r="BH5" s="46">
        <v>0</v>
      </c>
      <c r="BI5" s="46">
        <v>0</v>
      </c>
      <c r="BJ5" s="46">
        <v>0</v>
      </c>
      <c r="BK5" s="46">
        <v>0</v>
      </c>
      <c r="BL5" s="46">
        <v>0</v>
      </c>
      <c r="BM5" s="46">
        <v>1</v>
      </c>
      <c r="BN5" s="46">
        <v>0</v>
      </c>
      <c r="BO5" s="46">
        <v>1</v>
      </c>
      <c r="BP5" s="46">
        <v>0</v>
      </c>
      <c r="BQ5" s="46">
        <v>0</v>
      </c>
      <c r="BR5" s="46">
        <v>0</v>
      </c>
      <c r="BS5" s="46">
        <v>0</v>
      </c>
    </row>
    <row r="6" spans="1:71">
      <c r="A6" s="24">
        <v>5</v>
      </c>
      <c r="B6" s="46">
        <v>1</v>
      </c>
      <c r="C6" s="46">
        <v>3</v>
      </c>
      <c r="D6" s="46">
        <v>15</v>
      </c>
      <c r="E6" s="46">
        <v>0</v>
      </c>
      <c r="F6" s="46">
        <v>0</v>
      </c>
      <c r="G6" s="46">
        <v>10</v>
      </c>
      <c r="H6" s="46">
        <v>10</v>
      </c>
      <c r="I6" s="46">
        <v>0</v>
      </c>
      <c r="J6" s="46">
        <v>0</v>
      </c>
      <c r="K6" s="46">
        <v>0</v>
      </c>
      <c r="L6" s="46">
        <v>0</v>
      </c>
      <c r="M6" s="46">
        <v>0</v>
      </c>
      <c r="N6" s="46">
        <v>32</v>
      </c>
      <c r="O6" s="46">
        <v>5</v>
      </c>
      <c r="P6" s="46">
        <v>22</v>
      </c>
      <c r="Q6" s="46">
        <v>10</v>
      </c>
      <c r="R6" s="46">
        <v>1</v>
      </c>
      <c r="S6" s="46">
        <v>1</v>
      </c>
      <c r="T6" s="46">
        <v>1</v>
      </c>
      <c r="U6" s="46">
        <v>0</v>
      </c>
      <c r="V6" s="46">
        <v>0</v>
      </c>
      <c r="W6" s="46">
        <v>0</v>
      </c>
      <c r="X6" s="46">
        <v>0</v>
      </c>
      <c r="Y6" s="46">
        <v>0</v>
      </c>
      <c r="Z6" s="46">
        <v>0</v>
      </c>
      <c r="AA6" s="46">
        <v>0</v>
      </c>
      <c r="AB6" s="46">
        <v>0</v>
      </c>
      <c r="AC6" s="46">
        <v>0</v>
      </c>
      <c r="AD6" s="46">
        <v>0</v>
      </c>
      <c r="AE6" s="46">
        <v>0</v>
      </c>
      <c r="AF6" s="46">
        <v>0</v>
      </c>
      <c r="AG6" s="46">
        <v>1</v>
      </c>
      <c r="AH6" s="46">
        <v>0</v>
      </c>
      <c r="AI6" s="46">
        <v>0</v>
      </c>
      <c r="AJ6" s="46">
        <v>0</v>
      </c>
      <c r="AK6" s="46">
        <v>1</v>
      </c>
      <c r="AL6" s="46">
        <v>0</v>
      </c>
      <c r="AM6" s="46">
        <v>0</v>
      </c>
      <c r="AN6" s="46">
        <v>0</v>
      </c>
      <c r="AO6" s="46">
        <v>0</v>
      </c>
      <c r="AP6" s="46">
        <v>0</v>
      </c>
      <c r="AQ6" s="46">
        <v>0</v>
      </c>
      <c r="AR6" s="46">
        <v>1</v>
      </c>
      <c r="AS6" s="46">
        <v>0</v>
      </c>
      <c r="AT6" s="46">
        <v>1</v>
      </c>
      <c r="AU6" s="46">
        <v>0</v>
      </c>
      <c r="AV6" s="46">
        <v>1</v>
      </c>
      <c r="AW6" s="46">
        <v>0</v>
      </c>
      <c r="AX6" s="46">
        <v>1</v>
      </c>
      <c r="AY6" s="46">
        <v>1</v>
      </c>
      <c r="AZ6" s="46">
        <v>1</v>
      </c>
      <c r="BA6" s="46">
        <v>1</v>
      </c>
      <c r="BB6" s="46">
        <v>0</v>
      </c>
      <c r="BC6" s="46">
        <v>0</v>
      </c>
      <c r="BD6" s="46">
        <v>0</v>
      </c>
      <c r="BE6" s="46">
        <v>0</v>
      </c>
      <c r="BF6" s="46">
        <v>1</v>
      </c>
      <c r="BG6" s="46">
        <v>1</v>
      </c>
      <c r="BH6" s="46">
        <v>0</v>
      </c>
      <c r="BI6" s="46">
        <v>1</v>
      </c>
      <c r="BJ6" s="46">
        <v>0</v>
      </c>
      <c r="BK6" s="46">
        <v>0</v>
      </c>
      <c r="BL6" s="46">
        <v>0</v>
      </c>
      <c r="BM6" s="46">
        <v>0</v>
      </c>
      <c r="BN6" s="46">
        <v>0</v>
      </c>
      <c r="BO6" s="46">
        <v>0</v>
      </c>
      <c r="BP6" s="46">
        <v>0</v>
      </c>
      <c r="BQ6" s="46">
        <v>0</v>
      </c>
      <c r="BR6" s="46">
        <v>0</v>
      </c>
      <c r="BS6" s="46">
        <v>0</v>
      </c>
    </row>
    <row r="7" spans="1:71">
      <c r="A7" s="24">
        <v>6</v>
      </c>
      <c r="B7" s="46">
        <v>1</v>
      </c>
      <c r="C7" s="46">
        <v>3</v>
      </c>
      <c r="D7" s="46">
        <v>18</v>
      </c>
      <c r="E7" s="46">
        <v>0</v>
      </c>
      <c r="F7" s="46">
        <v>9</v>
      </c>
      <c r="G7" s="46">
        <v>10</v>
      </c>
      <c r="H7" s="46">
        <v>33</v>
      </c>
      <c r="I7" s="46">
        <v>0</v>
      </c>
      <c r="J7" s="46">
        <v>0</v>
      </c>
      <c r="K7" s="46">
        <v>0</v>
      </c>
      <c r="L7" s="46">
        <v>30</v>
      </c>
      <c r="M7" s="46">
        <v>0</v>
      </c>
      <c r="N7" s="46">
        <v>0</v>
      </c>
      <c r="O7" s="46">
        <v>2</v>
      </c>
      <c r="P7" s="46">
        <v>31</v>
      </c>
      <c r="Q7" s="46">
        <v>73</v>
      </c>
      <c r="R7" s="46">
        <v>0</v>
      </c>
      <c r="S7" s="46">
        <v>1</v>
      </c>
      <c r="T7" s="46">
        <v>0</v>
      </c>
      <c r="U7" s="46">
        <v>0</v>
      </c>
      <c r="V7" s="46">
        <v>1</v>
      </c>
      <c r="W7" s="46">
        <v>0</v>
      </c>
      <c r="X7" s="46">
        <v>1</v>
      </c>
      <c r="Y7" s="46">
        <v>1</v>
      </c>
      <c r="Z7" s="46">
        <v>0</v>
      </c>
      <c r="AA7" s="46">
        <v>1</v>
      </c>
      <c r="AB7" s="46">
        <v>0</v>
      </c>
      <c r="AC7" s="46">
        <v>0</v>
      </c>
      <c r="AD7" s="46">
        <v>1</v>
      </c>
      <c r="AE7" s="46">
        <v>0</v>
      </c>
      <c r="AF7" s="46">
        <v>0</v>
      </c>
      <c r="AG7" s="46">
        <v>0</v>
      </c>
      <c r="AH7" s="46">
        <v>0</v>
      </c>
      <c r="AI7" s="46">
        <v>0</v>
      </c>
      <c r="AJ7" s="46">
        <v>0</v>
      </c>
      <c r="AK7" s="46">
        <v>0</v>
      </c>
      <c r="AL7" s="46">
        <v>0</v>
      </c>
      <c r="AM7" s="46">
        <v>1</v>
      </c>
      <c r="AN7" s="46">
        <v>0</v>
      </c>
      <c r="AO7" s="46">
        <v>0</v>
      </c>
      <c r="AP7" s="46">
        <v>0</v>
      </c>
      <c r="AQ7" s="46">
        <v>0</v>
      </c>
      <c r="AR7" s="46">
        <v>0</v>
      </c>
      <c r="AS7" s="46">
        <v>0</v>
      </c>
      <c r="AT7" s="46">
        <v>0</v>
      </c>
      <c r="AU7" s="46">
        <v>0</v>
      </c>
      <c r="AV7" s="46">
        <v>0</v>
      </c>
      <c r="AW7" s="46">
        <v>1</v>
      </c>
      <c r="AX7" s="46">
        <v>0</v>
      </c>
      <c r="AY7" s="46">
        <v>1</v>
      </c>
      <c r="AZ7" s="46">
        <v>0</v>
      </c>
      <c r="BA7" s="46">
        <v>0</v>
      </c>
      <c r="BB7" s="46">
        <v>1</v>
      </c>
      <c r="BC7" s="46">
        <v>0</v>
      </c>
      <c r="BD7" s="46">
        <v>0</v>
      </c>
      <c r="BE7" s="46">
        <v>0</v>
      </c>
      <c r="BF7" s="46">
        <v>1</v>
      </c>
      <c r="BG7" s="46">
        <v>1</v>
      </c>
      <c r="BH7" s="46">
        <v>0</v>
      </c>
      <c r="BI7" s="46">
        <v>0</v>
      </c>
      <c r="BJ7" s="46">
        <v>0</v>
      </c>
      <c r="BK7" s="46">
        <v>0</v>
      </c>
      <c r="BL7" s="46">
        <v>0</v>
      </c>
      <c r="BM7" s="46">
        <v>0</v>
      </c>
      <c r="BN7" s="46">
        <v>0</v>
      </c>
      <c r="BO7" s="46">
        <v>0</v>
      </c>
      <c r="BP7" s="46">
        <v>0</v>
      </c>
      <c r="BQ7" s="46">
        <v>0</v>
      </c>
      <c r="BR7" s="46">
        <v>1</v>
      </c>
      <c r="BS7" s="46">
        <v>0</v>
      </c>
    </row>
    <row r="8" spans="1:71">
      <c r="A8" s="24">
        <v>7</v>
      </c>
      <c r="B8" s="46">
        <v>1</v>
      </c>
      <c r="C8" s="46">
        <v>3</v>
      </c>
      <c r="D8" s="46">
        <v>10</v>
      </c>
      <c r="E8" s="46">
        <v>0</v>
      </c>
      <c r="F8" s="46">
        <v>0</v>
      </c>
      <c r="G8" s="46">
        <v>15</v>
      </c>
      <c r="H8" s="46">
        <v>0</v>
      </c>
      <c r="I8" s="46">
        <v>0</v>
      </c>
      <c r="J8" s="46">
        <v>0</v>
      </c>
      <c r="K8" s="46">
        <v>0</v>
      </c>
      <c r="L8" s="46">
        <v>0</v>
      </c>
      <c r="M8" s="46">
        <v>71</v>
      </c>
      <c r="N8" s="46">
        <v>0</v>
      </c>
      <c r="O8" s="46">
        <v>2</v>
      </c>
      <c r="P8" s="46">
        <v>39</v>
      </c>
      <c r="Q8" s="46">
        <v>40</v>
      </c>
      <c r="R8" s="46">
        <v>0</v>
      </c>
      <c r="S8" s="46">
        <v>1</v>
      </c>
      <c r="T8" s="46">
        <v>0</v>
      </c>
      <c r="U8" s="46">
        <v>0</v>
      </c>
      <c r="V8" s="46">
        <v>0</v>
      </c>
      <c r="W8" s="46">
        <v>0</v>
      </c>
      <c r="X8" s="46">
        <v>0</v>
      </c>
      <c r="Y8" s="46">
        <v>0</v>
      </c>
      <c r="Z8" s="46">
        <v>0</v>
      </c>
      <c r="AA8" s="46">
        <v>0</v>
      </c>
      <c r="AB8" s="46">
        <v>0</v>
      </c>
      <c r="AC8" s="46">
        <v>0</v>
      </c>
      <c r="AD8" s="46">
        <v>0</v>
      </c>
      <c r="AE8" s="46">
        <v>0</v>
      </c>
      <c r="AF8" s="46">
        <v>0</v>
      </c>
      <c r="AG8" s="46">
        <v>0</v>
      </c>
      <c r="AH8" s="46">
        <v>0</v>
      </c>
      <c r="AI8" s="46">
        <v>0</v>
      </c>
      <c r="AJ8" s="46">
        <v>0</v>
      </c>
      <c r="AK8" s="46">
        <v>0</v>
      </c>
      <c r="AL8" s="46">
        <v>1</v>
      </c>
      <c r="AM8" s="46">
        <v>1</v>
      </c>
      <c r="AN8" s="46">
        <v>0</v>
      </c>
      <c r="AO8" s="46">
        <v>0</v>
      </c>
      <c r="AP8" s="46">
        <v>0</v>
      </c>
      <c r="AQ8" s="46">
        <v>0</v>
      </c>
      <c r="AR8" s="46">
        <v>0</v>
      </c>
      <c r="AS8" s="46">
        <v>0</v>
      </c>
      <c r="AT8" s="46">
        <v>1</v>
      </c>
      <c r="AU8" s="46">
        <v>1</v>
      </c>
      <c r="AV8" s="46">
        <v>0</v>
      </c>
      <c r="AW8" s="46">
        <v>0</v>
      </c>
      <c r="AX8" s="46">
        <v>0</v>
      </c>
      <c r="AY8" s="46">
        <v>0</v>
      </c>
      <c r="AZ8" s="46">
        <v>0</v>
      </c>
      <c r="BA8" s="46">
        <v>1</v>
      </c>
      <c r="BB8" s="46">
        <v>0</v>
      </c>
      <c r="BC8" s="46">
        <v>0</v>
      </c>
      <c r="BD8" s="46">
        <v>0</v>
      </c>
      <c r="BE8" s="46">
        <v>0</v>
      </c>
      <c r="BF8" s="46">
        <v>0</v>
      </c>
      <c r="BG8" s="46">
        <v>1</v>
      </c>
      <c r="BH8" s="46">
        <v>0</v>
      </c>
      <c r="BI8" s="46">
        <v>0</v>
      </c>
      <c r="BJ8" s="46">
        <v>0</v>
      </c>
      <c r="BK8" s="46">
        <v>0</v>
      </c>
      <c r="BL8" s="46">
        <v>0</v>
      </c>
      <c r="BM8" s="46">
        <v>0</v>
      </c>
      <c r="BN8" s="46">
        <v>0</v>
      </c>
      <c r="BO8" s="46">
        <v>0</v>
      </c>
      <c r="BP8" s="46">
        <v>0</v>
      </c>
      <c r="BQ8" s="46">
        <v>1</v>
      </c>
      <c r="BR8" s="46">
        <v>0</v>
      </c>
      <c r="BS8" s="46">
        <v>0</v>
      </c>
    </row>
    <row r="9" spans="1:71">
      <c r="A9" s="24">
        <v>8</v>
      </c>
      <c r="B9" s="46">
        <v>1</v>
      </c>
      <c r="C9" s="46">
        <v>4</v>
      </c>
      <c r="D9" s="46">
        <v>35</v>
      </c>
      <c r="E9" s="46">
        <v>0</v>
      </c>
      <c r="F9" s="46">
        <v>30</v>
      </c>
      <c r="G9" s="46">
        <v>20</v>
      </c>
      <c r="H9" s="46">
        <v>0</v>
      </c>
      <c r="I9" s="46">
        <v>10</v>
      </c>
      <c r="J9" s="46">
        <v>0</v>
      </c>
      <c r="K9" s="46">
        <v>0</v>
      </c>
      <c r="L9" s="46">
        <v>0</v>
      </c>
      <c r="M9" s="46">
        <v>60</v>
      </c>
      <c r="N9" s="46">
        <v>20</v>
      </c>
      <c r="O9" s="46">
        <v>0</v>
      </c>
      <c r="P9" s="46">
        <v>79</v>
      </c>
      <c r="Q9" s="46">
        <v>39</v>
      </c>
      <c r="R9" s="46">
        <v>0</v>
      </c>
      <c r="S9" s="46">
        <v>0</v>
      </c>
      <c r="T9" s="46">
        <v>1</v>
      </c>
      <c r="U9" s="46">
        <v>0</v>
      </c>
      <c r="V9" s="46">
        <v>1</v>
      </c>
      <c r="W9" s="46">
        <v>0</v>
      </c>
      <c r="X9" s="46">
        <v>0</v>
      </c>
      <c r="Y9" s="46">
        <v>0</v>
      </c>
      <c r="Z9" s="46">
        <v>0</v>
      </c>
      <c r="AA9" s="46">
        <v>0</v>
      </c>
      <c r="AB9" s="46">
        <v>0</v>
      </c>
      <c r="AC9" s="46">
        <v>0</v>
      </c>
      <c r="AD9" s="46">
        <v>0</v>
      </c>
      <c r="AE9" s="46">
        <v>0</v>
      </c>
      <c r="AF9" s="46">
        <v>0</v>
      </c>
      <c r="AG9" s="46">
        <v>0</v>
      </c>
      <c r="AH9" s="46">
        <v>0</v>
      </c>
      <c r="AI9" s="46">
        <v>0</v>
      </c>
      <c r="AJ9" s="46">
        <v>0</v>
      </c>
      <c r="AK9" s="46">
        <v>0</v>
      </c>
      <c r="AL9" s="46">
        <v>0</v>
      </c>
      <c r="AM9" s="46">
        <v>0</v>
      </c>
      <c r="AN9" s="46">
        <v>0</v>
      </c>
      <c r="AO9" s="46">
        <v>0</v>
      </c>
      <c r="AP9" s="46">
        <v>0</v>
      </c>
      <c r="AQ9" s="46">
        <v>0</v>
      </c>
      <c r="AR9" s="46">
        <v>0</v>
      </c>
      <c r="AS9" s="46">
        <v>0</v>
      </c>
      <c r="AT9" s="46">
        <v>1</v>
      </c>
      <c r="AU9" s="46">
        <v>0</v>
      </c>
      <c r="AV9" s="46">
        <v>1</v>
      </c>
      <c r="AW9" s="46">
        <v>0</v>
      </c>
      <c r="AX9" s="46">
        <v>0</v>
      </c>
      <c r="AY9" s="46">
        <v>1</v>
      </c>
      <c r="AZ9" s="46">
        <v>1</v>
      </c>
      <c r="BA9" s="46">
        <v>0</v>
      </c>
      <c r="BB9" s="46">
        <v>0</v>
      </c>
      <c r="BC9" s="46">
        <v>0</v>
      </c>
      <c r="BD9" s="46">
        <v>1</v>
      </c>
      <c r="BE9" s="46">
        <v>0</v>
      </c>
      <c r="BF9" s="46">
        <v>0</v>
      </c>
      <c r="BG9" s="46">
        <v>1</v>
      </c>
      <c r="BH9" s="46">
        <v>0</v>
      </c>
      <c r="BI9" s="46">
        <v>0</v>
      </c>
      <c r="BJ9" s="46">
        <v>0</v>
      </c>
      <c r="BK9" s="46">
        <v>0</v>
      </c>
      <c r="BL9" s="46">
        <v>0</v>
      </c>
      <c r="BM9" s="46">
        <v>0</v>
      </c>
      <c r="BN9" s="46">
        <v>0</v>
      </c>
      <c r="BO9" s="46">
        <v>0</v>
      </c>
      <c r="BP9" s="46">
        <v>0</v>
      </c>
      <c r="BQ9" s="46">
        <v>0</v>
      </c>
      <c r="BR9" s="46">
        <v>0</v>
      </c>
      <c r="BS9" s="46">
        <v>0</v>
      </c>
    </row>
    <row r="10" spans="1:71">
      <c r="A10" s="24">
        <v>9</v>
      </c>
      <c r="B10" s="46">
        <v>1</v>
      </c>
      <c r="C10" s="46">
        <v>3</v>
      </c>
      <c r="D10" s="46">
        <v>0</v>
      </c>
      <c r="E10" s="46">
        <v>0</v>
      </c>
      <c r="F10" s="46">
        <v>5</v>
      </c>
      <c r="G10" s="46">
        <v>15</v>
      </c>
      <c r="H10" s="46">
        <v>40</v>
      </c>
      <c r="I10" s="46">
        <v>0</v>
      </c>
      <c r="J10" s="46">
        <v>0</v>
      </c>
      <c r="K10" s="46">
        <v>30</v>
      </c>
      <c r="L10" s="46">
        <v>0</v>
      </c>
      <c r="M10" s="46">
        <v>15</v>
      </c>
      <c r="N10" s="46">
        <v>0</v>
      </c>
      <c r="O10" s="46">
        <v>0</v>
      </c>
      <c r="P10" s="46">
        <v>50</v>
      </c>
      <c r="Q10" s="46">
        <v>89</v>
      </c>
      <c r="R10" s="46">
        <v>1</v>
      </c>
      <c r="S10" s="46">
        <v>1</v>
      </c>
      <c r="T10" s="46">
        <v>0</v>
      </c>
      <c r="U10" s="46">
        <v>1</v>
      </c>
      <c r="V10" s="46">
        <v>1</v>
      </c>
      <c r="W10" s="46">
        <v>0</v>
      </c>
      <c r="X10" s="46">
        <v>0</v>
      </c>
      <c r="Y10" s="46">
        <v>0</v>
      </c>
      <c r="Z10" s="46">
        <v>0</v>
      </c>
      <c r="AA10" s="46">
        <v>0</v>
      </c>
      <c r="AB10" s="46">
        <v>0</v>
      </c>
      <c r="AC10" s="46">
        <v>0</v>
      </c>
      <c r="AD10" s="46">
        <v>0</v>
      </c>
      <c r="AE10" s="46">
        <v>0</v>
      </c>
      <c r="AF10" s="46">
        <v>0</v>
      </c>
      <c r="AG10" s="46">
        <v>0</v>
      </c>
      <c r="AH10" s="46">
        <v>0</v>
      </c>
      <c r="AI10" s="46">
        <v>0</v>
      </c>
      <c r="AJ10" s="46">
        <v>0</v>
      </c>
      <c r="AK10" s="46">
        <v>1</v>
      </c>
      <c r="AL10" s="46">
        <v>0</v>
      </c>
      <c r="AM10" s="46">
        <v>0</v>
      </c>
      <c r="AN10" s="46">
        <v>0</v>
      </c>
      <c r="AO10" s="46">
        <v>0</v>
      </c>
      <c r="AP10" s="46">
        <v>0</v>
      </c>
      <c r="AQ10" s="46">
        <v>0</v>
      </c>
      <c r="AR10" s="46">
        <v>0</v>
      </c>
      <c r="AS10" s="46">
        <v>0</v>
      </c>
      <c r="AT10" s="46">
        <v>1</v>
      </c>
      <c r="AU10" s="46">
        <v>0</v>
      </c>
      <c r="AV10" s="46">
        <v>0</v>
      </c>
      <c r="AW10" s="46">
        <v>1</v>
      </c>
      <c r="AX10" s="46">
        <v>0</v>
      </c>
      <c r="AY10" s="46">
        <v>1</v>
      </c>
      <c r="AZ10" s="46">
        <v>1</v>
      </c>
      <c r="BA10" s="46">
        <v>0</v>
      </c>
      <c r="BB10" s="46">
        <v>0</v>
      </c>
      <c r="BC10" s="46">
        <v>0</v>
      </c>
      <c r="BD10" s="46">
        <v>0</v>
      </c>
      <c r="BE10" s="46">
        <v>0</v>
      </c>
      <c r="BF10" s="46">
        <v>1</v>
      </c>
      <c r="BG10" s="46">
        <v>1</v>
      </c>
      <c r="BH10" s="46">
        <v>1</v>
      </c>
      <c r="BI10" s="46">
        <v>0</v>
      </c>
      <c r="BJ10" s="46">
        <v>0</v>
      </c>
      <c r="BK10" s="46">
        <v>0</v>
      </c>
      <c r="BL10" s="46">
        <v>0</v>
      </c>
      <c r="BM10" s="46">
        <v>0</v>
      </c>
      <c r="BN10" s="46">
        <v>1</v>
      </c>
      <c r="BO10" s="46">
        <v>0</v>
      </c>
      <c r="BP10" s="46">
        <v>0</v>
      </c>
      <c r="BQ10" s="46">
        <v>0</v>
      </c>
      <c r="BR10" s="46">
        <v>0</v>
      </c>
      <c r="BS10" s="46">
        <v>0</v>
      </c>
    </row>
    <row r="11" spans="1:71">
      <c r="A11" s="24">
        <v>10</v>
      </c>
      <c r="B11" s="46">
        <v>1</v>
      </c>
      <c r="C11" s="46">
        <v>3</v>
      </c>
      <c r="D11" s="46">
        <v>10</v>
      </c>
      <c r="E11" s="46">
        <v>0</v>
      </c>
      <c r="F11" s="46">
        <v>0</v>
      </c>
      <c r="G11" s="46">
        <v>10</v>
      </c>
      <c r="H11" s="46">
        <v>10</v>
      </c>
      <c r="I11" s="46">
        <v>0</v>
      </c>
      <c r="J11" s="46">
        <v>15</v>
      </c>
      <c r="K11" s="46">
        <v>0</v>
      </c>
      <c r="L11" s="46">
        <v>0</v>
      </c>
      <c r="M11" s="46">
        <v>50</v>
      </c>
      <c r="N11" s="46">
        <v>0</v>
      </c>
      <c r="O11" s="46">
        <v>7</v>
      </c>
      <c r="P11" s="46">
        <v>27</v>
      </c>
      <c r="Q11" s="46">
        <v>13</v>
      </c>
      <c r="R11" s="46">
        <v>0</v>
      </c>
      <c r="S11" s="46">
        <v>1</v>
      </c>
      <c r="T11" s="46">
        <v>0</v>
      </c>
      <c r="U11" s="46">
        <v>1</v>
      </c>
      <c r="V11" s="46">
        <v>0</v>
      </c>
      <c r="W11" s="46">
        <v>0</v>
      </c>
      <c r="X11" s="46">
        <v>0</v>
      </c>
      <c r="Y11" s="46">
        <v>0</v>
      </c>
      <c r="Z11" s="46">
        <v>0</v>
      </c>
      <c r="AA11" s="46">
        <v>0</v>
      </c>
      <c r="AB11" s="46">
        <v>0</v>
      </c>
      <c r="AC11" s="46">
        <v>0</v>
      </c>
      <c r="AD11" s="46">
        <v>0</v>
      </c>
      <c r="AE11" s="46">
        <v>1</v>
      </c>
      <c r="AF11" s="46">
        <v>0</v>
      </c>
      <c r="AG11" s="46">
        <v>0</v>
      </c>
      <c r="AH11" s="46">
        <v>1</v>
      </c>
      <c r="AI11" s="46">
        <v>0</v>
      </c>
      <c r="AJ11" s="46">
        <v>0</v>
      </c>
      <c r="AK11" s="46">
        <v>0</v>
      </c>
      <c r="AL11" s="46">
        <v>0</v>
      </c>
      <c r="AM11" s="46">
        <v>0</v>
      </c>
      <c r="AN11" s="46">
        <v>0</v>
      </c>
      <c r="AO11" s="46">
        <v>0</v>
      </c>
      <c r="AP11" s="46">
        <v>0</v>
      </c>
      <c r="AQ11" s="46">
        <v>0</v>
      </c>
      <c r="AR11" s="46">
        <v>0</v>
      </c>
      <c r="AS11" s="46">
        <v>0</v>
      </c>
      <c r="AT11" s="46">
        <v>1</v>
      </c>
      <c r="AU11" s="46">
        <v>0</v>
      </c>
      <c r="AV11" s="46">
        <v>0</v>
      </c>
      <c r="AW11" s="46">
        <v>1</v>
      </c>
      <c r="AX11" s="46">
        <v>0</v>
      </c>
      <c r="AY11" s="46">
        <v>0</v>
      </c>
      <c r="AZ11" s="46">
        <v>0</v>
      </c>
      <c r="BA11" s="46">
        <v>0</v>
      </c>
      <c r="BB11" s="46">
        <v>0</v>
      </c>
      <c r="BC11" s="46">
        <v>0</v>
      </c>
      <c r="BD11" s="46">
        <v>0</v>
      </c>
      <c r="BE11" s="46">
        <v>0</v>
      </c>
      <c r="BF11" s="46">
        <v>0</v>
      </c>
      <c r="BG11" s="46">
        <v>1</v>
      </c>
      <c r="BH11" s="46">
        <v>0</v>
      </c>
      <c r="BI11" s="46">
        <v>0</v>
      </c>
      <c r="BJ11" s="46">
        <v>0</v>
      </c>
      <c r="BK11" s="46">
        <v>1</v>
      </c>
      <c r="BL11" s="46">
        <v>0</v>
      </c>
      <c r="BM11" s="46">
        <v>0</v>
      </c>
      <c r="BN11" s="46">
        <v>0</v>
      </c>
      <c r="BO11" s="46">
        <v>0</v>
      </c>
      <c r="BP11" s="46">
        <v>0</v>
      </c>
      <c r="BQ11" s="46">
        <v>0</v>
      </c>
      <c r="BR11" s="46">
        <v>0</v>
      </c>
      <c r="BS11" s="46">
        <v>0</v>
      </c>
    </row>
    <row r="12" spans="1:71">
      <c r="A12" s="24">
        <v>11</v>
      </c>
      <c r="B12" s="46">
        <v>1</v>
      </c>
      <c r="C12" s="46">
        <v>3</v>
      </c>
      <c r="D12" s="46">
        <v>19</v>
      </c>
      <c r="E12" s="46">
        <v>0</v>
      </c>
      <c r="F12" s="46">
        <v>0</v>
      </c>
      <c r="G12" s="46">
        <v>10</v>
      </c>
      <c r="H12" s="46">
        <v>10</v>
      </c>
      <c r="I12" s="46">
        <v>0</v>
      </c>
      <c r="J12" s="46">
        <v>0</v>
      </c>
      <c r="K12" s="46">
        <v>0</v>
      </c>
      <c r="L12" s="46">
        <v>0</v>
      </c>
      <c r="M12" s="46">
        <v>60</v>
      </c>
      <c r="N12" s="46">
        <v>0</v>
      </c>
      <c r="O12" s="46">
        <v>3</v>
      </c>
      <c r="P12" s="46">
        <v>19</v>
      </c>
      <c r="Q12" s="46">
        <v>18</v>
      </c>
      <c r="R12" s="46">
        <v>1</v>
      </c>
      <c r="S12" s="46">
        <v>1</v>
      </c>
      <c r="T12" s="46">
        <v>1</v>
      </c>
      <c r="U12" s="46">
        <v>0</v>
      </c>
      <c r="V12" s="46">
        <v>0</v>
      </c>
      <c r="W12" s="46">
        <v>1</v>
      </c>
      <c r="X12" s="46">
        <v>0</v>
      </c>
      <c r="Y12" s="46">
        <v>0</v>
      </c>
      <c r="Z12" s="46">
        <v>0</v>
      </c>
      <c r="AA12" s="46">
        <v>0</v>
      </c>
      <c r="AB12" s="46">
        <v>0</v>
      </c>
      <c r="AC12" s="46">
        <v>0</v>
      </c>
      <c r="AD12" s="46">
        <v>0</v>
      </c>
      <c r="AE12" s="46">
        <v>0</v>
      </c>
      <c r="AF12" s="46">
        <v>0</v>
      </c>
      <c r="AG12" s="46">
        <v>0</v>
      </c>
      <c r="AH12" s="46">
        <v>1</v>
      </c>
      <c r="AI12" s="46">
        <v>0</v>
      </c>
      <c r="AJ12" s="46">
        <v>1</v>
      </c>
      <c r="AK12" s="46">
        <v>0</v>
      </c>
      <c r="AL12" s="46">
        <v>0</v>
      </c>
      <c r="AM12" s="46">
        <v>0</v>
      </c>
      <c r="AN12" s="46">
        <v>0</v>
      </c>
      <c r="AO12" s="46">
        <v>0</v>
      </c>
      <c r="AP12" s="46">
        <v>0</v>
      </c>
      <c r="AQ12" s="46">
        <v>0</v>
      </c>
      <c r="AR12" s="46">
        <v>0</v>
      </c>
      <c r="AS12" s="46">
        <v>0</v>
      </c>
      <c r="AT12" s="46">
        <v>0</v>
      </c>
      <c r="AU12" s="46">
        <v>0</v>
      </c>
      <c r="AV12" s="46">
        <v>1</v>
      </c>
      <c r="AW12" s="46">
        <v>0</v>
      </c>
      <c r="AX12" s="46">
        <v>0</v>
      </c>
      <c r="AY12" s="46">
        <v>0</v>
      </c>
      <c r="AZ12" s="46">
        <v>0</v>
      </c>
      <c r="BA12" s="46">
        <v>1</v>
      </c>
      <c r="BB12" s="46">
        <v>0</v>
      </c>
      <c r="BC12" s="46">
        <v>0</v>
      </c>
      <c r="BD12" s="46">
        <v>1</v>
      </c>
      <c r="BE12" s="46">
        <v>0</v>
      </c>
      <c r="BF12" s="46">
        <v>0</v>
      </c>
      <c r="BG12" s="46">
        <v>1</v>
      </c>
      <c r="BH12" s="46">
        <v>0</v>
      </c>
      <c r="BI12" s="46">
        <v>0</v>
      </c>
      <c r="BJ12" s="46">
        <v>0</v>
      </c>
      <c r="BK12" s="46">
        <v>0</v>
      </c>
      <c r="BL12" s="46">
        <v>0</v>
      </c>
      <c r="BM12" s="46">
        <v>1</v>
      </c>
      <c r="BN12" s="46">
        <v>0</v>
      </c>
      <c r="BO12" s="46">
        <v>0</v>
      </c>
      <c r="BP12" s="46">
        <v>0</v>
      </c>
      <c r="BQ12" s="46">
        <v>0</v>
      </c>
      <c r="BR12" s="46">
        <v>0</v>
      </c>
      <c r="BS12" s="46">
        <v>1</v>
      </c>
    </row>
    <row r="13" spans="1:71">
      <c r="A13" s="24">
        <v>12</v>
      </c>
      <c r="B13" s="46">
        <v>1</v>
      </c>
      <c r="C13" s="46">
        <v>4</v>
      </c>
      <c r="D13" s="46">
        <v>0</v>
      </c>
      <c r="E13" s="46">
        <v>15</v>
      </c>
      <c r="F13" s="46">
        <v>0</v>
      </c>
      <c r="G13" s="46">
        <v>30</v>
      </c>
      <c r="H13" s="46">
        <v>40</v>
      </c>
      <c r="I13" s="46">
        <v>0</v>
      </c>
      <c r="J13" s="46">
        <v>0</v>
      </c>
      <c r="K13" s="46">
        <v>0</v>
      </c>
      <c r="L13" s="46">
        <v>0</v>
      </c>
      <c r="M13" s="46">
        <v>80</v>
      </c>
      <c r="N13" s="46">
        <v>10</v>
      </c>
      <c r="O13" s="46">
        <v>3</v>
      </c>
      <c r="P13" s="46">
        <v>70</v>
      </c>
      <c r="Q13" s="46">
        <v>88</v>
      </c>
      <c r="R13" s="46">
        <v>1</v>
      </c>
      <c r="S13" s="46">
        <v>0</v>
      </c>
      <c r="T13" s="46">
        <v>1</v>
      </c>
      <c r="U13" s="46">
        <v>0</v>
      </c>
      <c r="V13" s="46">
        <v>0</v>
      </c>
      <c r="W13" s="46">
        <v>0</v>
      </c>
      <c r="X13" s="46">
        <v>0</v>
      </c>
      <c r="Y13" s="46">
        <v>0</v>
      </c>
      <c r="Z13" s="46">
        <v>1</v>
      </c>
      <c r="AA13" s="46">
        <v>0</v>
      </c>
      <c r="AB13" s="46">
        <v>1</v>
      </c>
      <c r="AC13" s="46">
        <v>1</v>
      </c>
      <c r="AD13" s="46">
        <v>1</v>
      </c>
      <c r="AE13" s="46">
        <v>0</v>
      </c>
      <c r="AF13" s="46">
        <v>1</v>
      </c>
      <c r="AG13" s="46">
        <v>1</v>
      </c>
      <c r="AH13" s="46">
        <v>0</v>
      </c>
      <c r="AI13" s="46">
        <v>0</v>
      </c>
      <c r="AJ13" s="46">
        <v>0</v>
      </c>
      <c r="AK13" s="46">
        <v>0</v>
      </c>
      <c r="AL13" s="46">
        <v>0</v>
      </c>
      <c r="AM13" s="46">
        <v>0</v>
      </c>
      <c r="AN13" s="46">
        <v>0</v>
      </c>
      <c r="AO13" s="46">
        <v>0</v>
      </c>
      <c r="AP13" s="46">
        <v>0</v>
      </c>
      <c r="AQ13" s="46">
        <v>0</v>
      </c>
      <c r="AR13" s="46">
        <v>0</v>
      </c>
      <c r="AS13" s="46">
        <v>0</v>
      </c>
      <c r="AT13" s="46">
        <v>1</v>
      </c>
      <c r="AU13" s="46">
        <v>0</v>
      </c>
      <c r="AV13" s="46">
        <v>0</v>
      </c>
      <c r="AW13" s="46">
        <v>0</v>
      </c>
      <c r="AX13" s="46">
        <v>0</v>
      </c>
      <c r="AY13" s="46">
        <v>0</v>
      </c>
      <c r="AZ13" s="46">
        <v>0</v>
      </c>
      <c r="BA13" s="46">
        <v>0</v>
      </c>
      <c r="BB13" s="46">
        <v>1</v>
      </c>
      <c r="BC13" s="46">
        <v>0</v>
      </c>
      <c r="BD13" s="46">
        <v>0</v>
      </c>
      <c r="BE13" s="46">
        <v>0</v>
      </c>
      <c r="BF13" s="46">
        <v>0</v>
      </c>
      <c r="BG13" s="46">
        <v>0</v>
      </c>
      <c r="BH13" s="46">
        <v>0</v>
      </c>
      <c r="BI13" s="46">
        <v>0</v>
      </c>
      <c r="BJ13" s="46">
        <v>0</v>
      </c>
      <c r="BK13" s="46">
        <v>0</v>
      </c>
      <c r="BL13" s="46">
        <v>0</v>
      </c>
      <c r="BM13" s="46">
        <v>0</v>
      </c>
      <c r="BN13" s="46">
        <v>0</v>
      </c>
      <c r="BO13" s="46">
        <v>0</v>
      </c>
      <c r="BP13" s="46">
        <v>0</v>
      </c>
      <c r="BQ13" s="46">
        <v>0</v>
      </c>
      <c r="BR13" s="46">
        <v>1</v>
      </c>
      <c r="BS13" s="46">
        <v>0</v>
      </c>
    </row>
    <row r="14" spans="1:71">
      <c r="A14" s="24">
        <v>13</v>
      </c>
      <c r="B14" s="46">
        <v>1</v>
      </c>
      <c r="C14" s="46">
        <v>2</v>
      </c>
      <c r="D14" s="46">
        <v>0</v>
      </c>
      <c r="E14" s="46">
        <v>0</v>
      </c>
      <c r="F14" s="46">
        <v>15</v>
      </c>
      <c r="G14" s="46">
        <v>15</v>
      </c>
      <c r="H14" s="46">
        <v>25</v>
      </c>
      <c r="I14" s="46">
        <v>0</v>
      </c>
      <c r="J14" s="46">
        <v>0</v>
      </c>
      <c r="K14" s="46">
        <v>0</v>
      </c>
      <c r="L14" s="46">
        <v>0</v>
      </c>
      <c r="M14" s="46">
        <v>0</v>
      </c>
      <c r="N14" s="46">
        <v>0</v>
      </c>
      <c r="O14" s="46">
        <v>4</v>
      </c>
      <c r="P14" s="46">
        <v>46</v>
      </c>
      <c r="Q14" s="46">
        <v>73</v>
      </c>
      <c r="R14" s="46">
        <v>0</v>
      </c>
      <c r="S14" s="46">
        <v>0</v>
      </c>
      <c r="T14" s="46">
        <v>0</v>
      </c>
      <c r="U14" s="46">
        <v>1</v>
      </c>
      <c r="V14" s="46">
        <v>0</v>
      </c>
      <c r="W14" s="46">
        <v>0</v>
      </c>
      <c r="X14" s="46">
        <v>0</v>
      </c>
      <c r="Y14" s="46">
        <v>1</v>
      </c>
      <c r="Z14" s="46">
        <v>0</v>
      </c>
      <c r="AA14" s="46">
        <v>0</v>
      </c>
      <c r="AB14" s="46">
        <v>0</v>
      </c>
      <c r="AC14" s="46">
        <v>0</v>
      </c>
      <c r="AD14" s="46">
        <v>0</v>
      </c>
      <c r="AE14" s="46">
        <v>0</v>
      </c>
      <c r="AF14" s="46">
        <v>0</v>
      </c>
      <c r="AG14" s="46">
        <v>0</v>
      </c>
      <c r="AH14" s="46">
        <v>0</v>
      </c>
      <c r="AI14" s="46">
        <v>0</v>
      </c>
      <c r="AJ14" s="46">
        <v>0</v>
      </c>
      <c r="AK14" s="46">
        <v>0</v>
      </c>
      <c r="AL14" s="46">
        <v>0</v>
      </c>
      <c r="AM14" s="46">
        <v>0</v>
      </c>
      <c r="AN14" s="46">
        <v>0</v>
      </c>
      <c r="AO14" s="46">
        <v>0</v>
      </c>
      <c r="AP14" s="46">
        <v>0</v>
      </c>
      <c r="AQ14" s="46">
        <v>0</v>
      </c>
      <c r="AR14" s="46">
        <v>0</v>
      </c>
      <c r="AS14" s="46">
        <v>0</v>
      </c>
      <c r="AT14" s="46">
        <v>1</v>
      </c>
      <c r="AU14" s="46">
        <v>0</v>
      </c>
      <c r="AV14" s="46">
        <v>1</v>
      </c>
      <c r="AW14" s="46">
        <v>1</v>
      </c>
      <c r="AX14" s="46">
        <v>0</v>
      </c>
      <c r="AY14" s="46">
        <v>0</v>
      </c>
      <c r="AZ14" s="46">
        <v>1</v>
      </c>
      <c r="BA14" s="46">
        <v>0</v>
      </c>
      <c r="BB14" s="46">
        <v>0</v>
      </c>
      <c r="BC14" s="46">
        <v>0</v>
      </c>
      <c r="BD14" s="46">
        <v>0</v>
      </c>
      <c r="BE14" s="46">
        <v>0</v>
      </c>
      <c r="BF14" s="46">
        <v>0</v>
      </c>
      <c r="BG14" s="46">
        <v>1</v>
      </c>
      <c r="BH14" s="46">
        <v>0</v>
      </c>
      <c r="BI14" s="46">
        <v>0</v>
      </c>
      <c r="BJ14" s="46">
        <v>0</v>
      </c>
      <c r="BK14" s="46">
        <v>1</v>
      </c>
      <c r="BL14" s="46">
        <v>1</v>
      </c>
      <c r="BM14" s="46">
        <v>0</v>
      </c>
      <c r="BN14" s="46">
        <v>0</v>
      </c>
      <c r="BO14" s="46">
        <v>0</v>
      </c>
      <c r="BP14" s="46">
        <v>0</v>
      </c>
      <c r="BQ14" s="46">
        <v>0</v>
      </c>
      <c r="BR14" s="46">
        <v>0</v>
      </c>
      <c r="BS14" s="46">
        <v>0</v>
      </c>
    </row>
    <row r="15" spans="1:71">
      <c r="A15" s="24">
        <v>14</v>
      </c>
      <c r="B15" s="46">
        <v>1</v>
      </c>
      <c r="C15" s="46">
        <v>3</v>
      </c>
      <c r="D15" s="46">
        <v>38</v>
      </c>
      <c r="E15" s="46">
        <v>0</v>
      </c>
      <c r="F15" s="46">
        <v>3</v>
      </c>
      <c r="G15" s="46">
        <v>10</v>
      </c>
      <c r="H15" s="46">
        <v>20</v>
      </c>
      <c r="I15" s="46">
        <v>0</v>
      </c>
      <c r="J15" s="46">
        <v>15</v>
      </c>
      <c r="K15" s="46">
        <v>15</v>
      </c>
      <c r="L15" s="46">
        <v>0</v>
      </c>
      <c r="M15" s="46">
        <v>0</v>
      </c>
      <c r="N15" s="46">
        <v>0</v>
      </c>
      <c r="O15" s="46">
        <v>0</v>
      </c>
      <c r="P15" s="46">
        <v>47</v>
      </c>
      <c r="Q15" s="46">
        <v>64</v>
      </c>
      <c r="R15" s="46">
        <v>1</v>
      </c>
      <c r="S15" s="46">
        <v>1</v>
      </c>
      <c r="T15" s="46">
        <v>0</v>
      </c>
      <c r="U15" s="46">
        <v>1</v>
      </c>
      <c r="V15" s="46">
        <v>0</v>
      </c>
      <c r="W15" s="46">
        <v>0</v>
      </c>
      <c r="X15" s="46">
        <v>0</v>
      </c>
      <c r="Y15" s="46">
        <v>0</v>
      </c>
      <c r="Z15" s="46">
        <v>0</v>
      </c>
      <c r="AA15" s="46">
        <v>0</v>
      </c>
      <c r="AB15" s="46">
        <v>0</v>
      </c>
      <c r="AC15" s="46">
        <v>0</v>
      </c>
      <c r="AD15" s="46">
        <v>0</v>
      </c>
      <c r="AE15" s="46">
        <v>0</v>
      </c>
      <c r="AF15" s="46">
        <v>0</v>
      </c>
      <c r="AG15" s="46">
        <v>0</v>
      </c>
      <c r="AH15" s="46">
        <v>0</v>
      </c>
      <c r="AI15" s="46">
        <v>0</v>
      </c>
      <c r="AJ15" s="46">
        <v>0</v>
      </c>
      <c r="AK15" s="46">
        <v>0</v>
      </c>
      <c r="AL15" s="46">
        <v>0</v>
      </c>
      <c r="AM15" s="46">
        <v>1</v>
      </c>
      <c r="AN15" s="46">
        <v>0</v>
      </c>
      <c r="AO15" s="46">
        <v>0</v>
      </c>
      <c r="AP15" s="46">
        <v>0</v>
      </c>
      <c r="AQ15" s="46">
        <v>0</v>
      </c>
      <c r="AR15" s="46">
        <v>0</v>
      </c>
      <c r="AS15" s="46">
        <v>0</v>
      </c>
      <c r="AT15" s="46">
        <v>1</v>
      </c>
      <c r="AU15" s="46">
        <v>0</v>
      </c>
      <c r="AV15" s="46">
        <v>0</v>
      </c>
      <c r="AW15" s="46">
        <v>0</v>
      </c>
      <c r="AX15" s="46">
        <v>1</v>
      </c>
      <c r="AY15" s="46">
        <v>0</v>
      </c>
      <c r="AZ15" s="46">
        <v>0</v>
      </c>
      <c r="BA15" s="46">
        <v>1</v>
      </c>
      <c r="BB15" s="46">
        <v>0</v>
      </c>
      <c r="BC15" s="46">
        <v>0</v>
      </c>
      <c r="BD15" s="46">
        <v>1</v>
      </c>
      <c r="BE15" s="46">
        <v>1</v>
      </c>
      <c r="BF15" s="46">
        <v>1</v>
      </c>
      <c r="BG15" s="46">
        <v>1</v>
      </c>
      <c r="BH15" s="46">
        <v>0</v>
      </c>
      <c r="BI15" s="46">
        <v>0</v>
      </c>
      <c r="BJ15" s="46">
        <v>0</v>
      </c>
      <c r="BK15" s="46">
        <v>0</v>
      </c>
      <c r="BL15" s="46">
        <v>0</v>
      </c>
      <c r="BM15" s="46">
        <v>0</v>
      </c>
      <c r="BN15" s="46">
        <v>0</v>
      </c>
      <c r="BO15" s="46">
        <v>0</v>
      </c>
      <c r="BP15" s="46">
        <v>0</v>
      </c>
      <c r="BQ15" s="46">
        <v>0</v>
      </c>
      <c r="BR15" s="46">
        <v>0</v>
      </c>
      <c r="BS15" s="46">
        <v>0</v>
      </c>
    </row>
    <row r="16" spans="1:71">
      <c r="A16" s="24">
        <v>15</v>
      </c>
      <c r="B16" s="46">
        <v>1</v>
      </c>
      <c r="C16" s="46">
        <v>1</v>
      </c>
      <c r="D16" s="46">
        <v>15</v>
      </c>
      <c r="E16" s="46">
        <v>0</v>
      </c>
      <c r="F16" s="46">
        <v>0</v>
      </c>
      <c r="G16" s="46">
        <v>0</v>
      </c>
      <c r="H16" s="46">
        <v>0</v>
      </c>
      <c r="I16" s="46">
        <v>0</v>
      </c>
      <c r="J16" s="46">
        <v>0</v>
      </c>
      <c r="K16" s="46">
        <v>0</v>
      </c>
      <c r="L16" s="46">
        <v>0</v>
      </c>
      <c r="M16" s="46">
        <v>0</v>
      </c>
      <c r="N16" s="46">
        <v>0</v>
      </c>
      <c r="O16" s="46">
        <v>0</v>
      </c>
      <c r="P16" s="46">
        <v>0</v>
      </c>
      <c r="Q16" s="46">
        <v>0</v>
      </c>
      <c r="R16" s="46">
        <v>1</v>
      </c>
      <c r="S16" s="46">
        <v>1</v>
      </c>
      <c r="T16" s="46">
        <v>0</v>
      </c>
      <c r="U16" s="46">
        <v>0</v>
      </c>
      <c r="V16" s="46">
        <v>0</v>
      </c>
      <c r="W16" s="46">
        <v>0</v>
      </c>
      <c r="X16" s="46">
        <v>0</v>
      </c>
      <c r="Y16" s="46">
        <v>0</v>
      </c>
      <c r="Z16" s="46">
        <v>0</v>
      </c>
      <c r="AA16" s="46">
        <v>0</v>
      </c>
      <c r="AB16" s="46">
        <v>0</v>
      </c>
      <c r="AC16" s="46">
        <v>0</v>
      </c>
      <c r="AD16" s="46">
        <v>0</v>
      </c>
      <c r="AE16" s="46">
        <v>0</v>
      </c>
      <c r="AF16" s="46">
        <v>0</v>
      </c>
      <c r="AG16" s="46">
        <v>0</v>
      </c>
      <c r="AH16" s="46">
        <v>0</v>
      </c>
      <c r="AI16" s="46">
        <v>0</v>
      </c>
      <c r="AJ16" s="46">
        <v>0</v>
      </c>
      <c r="AK16" s="46">
        <v>0</v>
      </c>
      <c r="AL16" s="46">
        <v>0</v>
      </c>
      <c r="AM16" s="46">
        <v>0</v>
      </c>
      <c r="AN16" s="46">
        <v>0</v>
      </c>
      <c r="AO16" s="46">
        <v>0</v>
      </c>
      <c r="AP16" s="46">
        <v>0</v>
      </c>
      <c r="AQ16" s="46">
        <v>0</v>
      </c>
      <c r="AR16" s="46">
        <v>0</v>
      </c>
      <c r="AS16" s="46">
        <v>0</v>
      </c>
      <c r="AT16" s="46">
        <v>0</v>
      </c>
      <c r="AU16" s="46">
        <v>0</v>
      </c>
      <c r="AV16" s="46">
        <v>0</v>
      </c>
      <c r="AW16" s="46">
        <v>0</v>
      </c>
      <c r="AX16" s="46">
        <v>1</v>
      </c>
      <c r="AY16" s="46">
        <v>1</v>
      </c>
      <c r="AZ16" s="46">
        <v>1</v>
      </c>
      <c r="BA16" s="46">
        <v>0</v>
      </c>
      <c r="BB16" s="46">
        <v>1</v>
      </c>
      <c r="BC16" s="46">
        <v>1</v>
      </c>
      <c r="BD16" s="46">
        <v>0</v>
      </c>
      <c r="BE16" s="46">
        <v>0</v>
      </c>
      <c r="BF16" s="46">
        <v>0</v>
      </c>
      <c r="BG16" s="46">
        <v>0</v>
      </c>
      <c r="BH16" s="46">
        <v>0</v>
      </c>
      <c r="BI16" s="46">
        <v>0</v>
      </c>
      <c r="BJ16" s="46">
        <v>0</v>
      </c>
      <c r="BK16" s="46">
        <v>0</v>
      </c>
      <c r="BL16" s="46">
        <v>0</v>
      </c>
      <c r="BM16" s="46">
        <v>0</v>
      </c>
      <c r="BN16" s="46">
        <v>0</v>
      </c>
      <c r="BO16" s="46">
        <v>0</v>
      </c>
      <c r="BP16" s="46">
        <v>0</v>
      </c>
      <c r="BQ16" s="46">
        <v>0</v>
      </c>
      <c r="BR16" s="46">
        <v>0</v>
      </c>
      <c r="BS16" s="46">
        <v>0</v>
      </c>
    </row>
    <row r="17" spans="1:71">
      <c r="A17" s="24">
        <v>16</v>
      </c>
      <c r="B17" s="46">
        <v>1</v>
      </c>
      <c r="C17" s="46">
        <v>3</v>
      </c>
      <c r="D17" s="46">
        <v>33</v>
      </c>
      <c r="E17" s="46">
        <v>15</v>
      </c>
      <c r="F17" s="46">
        <v>0</v>
      </c>
      <c r="G17" s="46">
        <v>15</v>
      </c>
      <c r="H17" s="46">
        <v>40</v>
      </c>
      <c r="I17" s="46">
        <v>0</v>
      </c>
      <c r="J17" s="46">
        <v>0</v>
      </c>
      <c r="K17" s="46">
        <v>0</v>
      </c>
      <c r="L17" s="46">
        <v>0</v>
      </c>
      <c r="M17" s="46">
        <v>0</v>
      </c>
      <c r="N17" s="46">
        <v>0</v>
      </c>
      <c r="O17" s="46">
        <v>4</v>
      </c>
      <c r="P17" s="46">
        <v>62</v>
      </c>
      <c r="Q17" s="46">
        <v>102</v>
      </c>
      <c r="R17" s="46">
        <v>0</v>
      </c>
      <c r="S17" s="46">
        <v>0</v>
      </c>
      <c r="T17" s="46">
        <v>1</v>
      </c>
      <c r="U17" s="46">
        <v>0</v>
      </c>
      <c r="V17" s="46">
        <v>0</v>
      </c>
      <c r="W17" s="46">
        <v>0</v>
      </c>
      <c r="X17" s="46">
        <v>0</v>
      </c>
      <c r="Y17" s="46">
        <v>0</v>
      </c>
      <c r="Z17" s="46">
        <v>0</v>
      </c>
      <c r="AA17" s="46">
        <v>0</v>
      </c>
      <c r="AB17" s="46">
        <v>0</v>
      </c>
      <c r="AC17" s="46">
        <v>0</v>
      </c>
      <c r="AD17" s="46">
        <v>0</v>
      </c>
      <c r="AE17" s="46">
        <v>0</v>
      </c>
      <c r="AF17" s="46">
        <v>0</v>
      </c>
      <c r="AG17" s="46">
        <v>0</v>
      </c>
      <c r="AH17" s="46">
        <v>0</v>
      </c>
      <c r="AI17" s="46">
        <v>0</v>
      </c>
      <c r="AJ17" s="46">
        <v>0</v>
      </c>
      <c r="AK17" s="46">
        <v>0</v>
      </c>
      <c r="AL17" s="46">
        <v>0</v>
      </c>
      <c r="AM17" s="46">
        <v>0</v>
      </c>
      <c r="AN17" s="46">
        <v>0</v>
      </c>
      <c r="AO17" s="46">
        <v>0</v>
      </c>
      <c r="AP17" s="46">
        <v>0</v>
      </c>
      <c r="AQ17" s="46">
        <v>0</v>
      </c>
      <c r="AR17" s="46">
        <v>0</v>
      </c>
      <c r="AS17" s="46">
        <v>0</v>
      </c>
      <c r="AT17" s="46">
        <v>1</v>
      </c>
      <c r="AU17" s="46">
        <v>1</v>
      </c>
      <c r="AV17" s="46">
        <v>0</v>
      </c>
      <c r="AW17" s="46">
        <v>0</v>
      </c>
      <c r="AX17" s="46">
        <v>0</v>
      </c>
      <c r="AY17" s="46">
        <v>0</v>
      </c>
      <c r="AZ17" s="46">
        <v>0</v>
      </c>
      <c r="BA17" s="46">
        <v>0</v>
      </c>
      <c r="BB17" s="46">
        <v>0</v>
      </c>
      <c r="BC17" s="46">
        <v>0</v>
      </c>
      <c r="BD17" s="46">
        <v>0</v>
      </c>
      <c r="BE17" s="46">
        <v>1</v>
      </c>
      <c r="BF17" s="46">
        <v>0</v>
      </c>
      <c r="BG17" s="46">
        <v>0</v>
      </c>
      <c r="BH17" s="46">
        <v>1</v>
      </c>
      <c r="BI17" s="46">
        <v>0</v>
      </c>
      <c r="BJ17" s="46">
        <v>0</v>
      </c>
      <c r="BK17" s="46">
        <v>0</v>
      </c>
      <c r="BL17" s="46">
        <v>0</v>
      </c>
      <c r="BM17" s="46">
        <v>0</v>
      </c>
      <c r="BN17" s="46">
        <v>0</v>
      </c>
      <c r="BO17" s="46">
        <v>0</v>
      </c>
      <c r="BP17" s="46">
        <v>0</v>
      </c>
      <c r="BQ17" s="46">
        <v>0</v>
      </c>
      <c r="BR17" s="46">
        <v>0</v>
      </c>
      <c r="BS17" s="46">
        <v>0</v>
      </c>
    </row>
    <row r="18" spans="1:71">
      <c r="A18" s="24">
        <v>17</v>
      </c>
      <c r="B18" s="46">
        <v>1</v>
      </c>
      <c r="C18" s="46">
        <v>2</v>
      </c>
      <c r="D18" s="46">
        <v>0</v>
      </c>
      <c r="E18" s="46">
        <v>0</v>
      </c>
      <c r="F18" s="46">
        <v>0</v>
      </c>
      <c r="G18" s="46">
        <v>15</v>
      </c>
      <c r="H18" s="46">
        <v>40</v>
      </c>
      <c r="I18" s="46">
        <v>0</v>
      </c>
      <c r="J18" s="46">
        <v>0</v>
      </c>
      <c r="K18" s="46">
        <v>0</v>
      </c>
      <c r="L18" s="46">
        <v>0</v>
      </c>
      <c r="M18" s="46">
        <v>0</v>
      </c>
      <c r="N18" s="46">
        <v>0</v>
      </c>
      <c r="O18" s="46">
        <v>3</v>
      </c>
      <c r="P18" s="46">
        <v>55</v>
      </c>
      <c r="Q18" s="46">
        <v>104</v>
      </c>
      <c r="R18" s="46">
        <v>1</v>
      </c>
      <c r="S18" s="46">
        <v>1</v>
      </c>
      <c r="T18" s="46">
        <v>1</v>
      </c>
      <c r="U18" s="46">
        <v>0</v>
      </c>
      <c r="V18" s="46">
        <v>1</v>
      </c>
      <c r="W18" s="46">
        <v>0</v>
      </c>
      <c r="X18" s="46">
        <v>1</v>
      </c>
      <c r="Y18" s="46">
        <v>0</v>
      </c>
      <c r="Z18" s="46">
        <v>0</v>
      </c>
      <c r="AA18" s="46">
        <v>0</v>
      </c>
      <c r="AB18" s="46">
        <v>0</v>
      </c>
      <c r="AC18" s="46">
        <v>0</v>
      </c>
      <c r="AD18" s="46">
        <v>0</v>
      </c>
      <c r="AE18" s="46">
        <v>0</v>
      </c>
      <c r="AF18" s="46">
        <v>0</v>
      </c>
      <c r="AG18" s="46">
        <v>0</v>
      </c>
      <c r="AH18" s="46">
        <v>0</v>
      </c>
      <c r="AI18" s="46">
        <v>0</v>
      </c>
      <c r="AJ18" s="46">
        <v>0</v>
      </c>
      <c r="AK18" s="46">
        <v>0</v>
      </c>
      <c r="AL18" s="46">
        <v>0</v>
      </c>
      <c r="AM18" s="46">
        <v>0</v>
      </c>
      <c r="AN18" s="46">
        <v>0</v>
      </c>
      <c r="AO18" s="46">
        <v>0</v>
      </c>
      <c r="AP18" s="46">
        <v>0</v>
      </c>
      <c r="AQ18" s="46">
        <v>0</v>
      </c>
      <c r="AR18" s="46">
        <v>0</v>
      </c>
      <c r="AS18" s="46">
        <v>0</v>
      </c>
      <c r="AT18" s="46">
        <v>0</v>
      </c>
      <c r="AU18" s="46">
        <v>0</v>
      </c>
      <c r="AV18" s="46">
        <v>0</v>
      </c>
      <c r="AW18" s="46">
        <v>1</v>
      </c>
      <c r="AX18" s="46">
        <v>1</v>
      </c>
      <c r="AY18" s="46">
        <v>1</v>
      </c>
      <c r="AZ18" s="46">
        <v>0</v>
      </c>
      <c r="BA18" s="46">
        <v>0</v>
      </c>
      <c r="BB18" s="46">
        <v>1</v>
      </c>
      <c r="BC18" s="46">
        <v>0</v>
      </c>
      <c r="BD18" s="46">
        <v>1</v>
      </c>
      <c r="BE18" s="46">
        <v>0</v>
      </c>
      <c r="BF18" s="46">
        <v>0</v>
      </c>
      <c r="BG18" s="46">
        <v>1</v>
      </c>
      <c r="BH18" s="46">
        <v>0</v>
      </c>
      <c r="BI18" s="46">
        <v>0</v>
      </c>
      <c r="BJ18" s="46">
        <v>1</v>
      </c>
      <c r="BK18" s="46">
        <v>0</v>
      </c>
      <c r="BL18" s="46">
        <v>0</v>
      </c>
      <c r="BM18" s="46">
        <v>0</v>
      </c>
      <c r="BN18" s="46">
        <v>0</v>
      </c>
      <c r="BO18" s="46">
        <v>0</v>
      </c>
      <c r="BP18" s="46">
        <v>0</v>
      </c>
      <c r="BQ18" s="46">
        <v>0</v>
      </c>
      <c r="BR18" s="46">
        <v>0</v>
      </c>
      <c r="BS18" s="46">
        <v>0</v>
      </c>
    </row>
    <row r="19" spans="1:71">
      <c r="A19" s="24">
        <v>18</v>
      </c>
      <c r="B19" s="46">
        <v>1</v>
      </c>
      <c r="C19" s="46">
        <v>4</v>
      </c>
      <c r="D19" s="46">
        <v>42</v>
      </c>
      <c r="E19" s="46">
        <v>0</v>
      </c>
      <c r="F19" s="46">
        <v>0</v>
      </c>
      <c r="G19" s="46">
        <v>5</v>
      </c>
      <c r="H19" s="46">
        <v>10</v>
      </c>
      <c r="I19" s="46">
        <v>0</v>
      </c>
      <c r="J19" s="46">
        <v>0</v>
      </c>
      <c r="K19" s="46">
        <v>0</v>
      </c>
      <c r="L19" s="46">
        <v>0</v>
      </c>
      <c r="M19" s="46">
        <v>90</v>
      </c>
      <c r="N19" s="46">
        <v>0</v>
      </c>
      <c r="O19" s="46">
        <v>8</v>
      </c>
      <c r="P19" s="46">
        <v>16</v>
      </c>
      <c r="Q19" s="46">
        <v>4</v>
      </c>
      <c r="R19" s="46">
        <v>0</v>
      </c>
      <c r="S19" s="46">
        <v>0</v>
      </c>
      <c r="T19" s="46">
        <v>0</v>
      </c>
      <c r="U19" s="46">
        <v>0</v>
      </c>
      <c r="V19" s="46">
        <v>0</v>
      </c>
      <c r="W19" s="46">
        <v>0</v>
      </c>
      <c r="X19" s="46">
        <v>0</v>
      </c>
      <c r="Y19" s="46">
        <v>1</v>
      </c>
      <c r="Z19" s="46">
        <v>0</v>
      </c>
      <c r="AA19" s="46">
        <v>0</v>
      </c>
      <c r="AB19" s="46">
        <v>0</v>
      </c>
      <c r="AC19" s="46">
        <v>0</v>
      </c>
      <c r="AD19" s="46">
        <v>0</v>
      </c>
      <c r="AE19" s="46">
        <v>0</v>
      </c>
      <c r="AF19" s="46">
        <v>0</v>
      </c>
      <c r="AG19" s="46">
        <v>0</v>
      </c>
      <c r="AH19" s="46">
        <v>1</v>
      </c>
      <c r="AI19" s="46">
        <v>0</v>
      </c>
      <c r="AJ19" s="46">
        <v>0</v>
      </c>
      <c r="AK19" s="46">
        <v>0</v>
      </c>
      <c r="AL19" s="46">
        <v>0</v>
      </c>
      <c r="AM19" s="46">
        <v>0</v>
      </c>
      <c r="AN19" s="46">
        <v>0</v>
      </c>
      <c r="AO19" s="46">
        <v>1</v>
      </c>
      <c r="AP19" s="46">
        <v>0</v>
      </c>
      <c r="AQ19" s="46">
        <v>1</v>
      </c>
      <c r="AR19" s="46">
        <v>0</v>
      </c>
      <c r="AS19" s="46">
        <v>0</v>
      </c>
      <c r="AT19" s="46">
        <v>1</v>
      </c>
      <c r="AU19" s="46">
        <v>1</v>
      </c>
      <c r="AV19" s="46">
        <v>0</v>
      </c>
      <c r="AW19" s="46">
        <v>0</v>
      </c>
      <c r="AX19" s="46">
        <v>0</v>
      </c>
      <c r="AY19" s="46">
        <v>1</v>
      </c>
      <c r="AZ19" s="46">
        <v>0</v>
      </c>
      <c r="BA19" s="46">
        <v>0</v>
      </c>
      <c r="BB19" s="46">
        <v>0</v>
      </c>
      <c r="BC19" s="46">
        <v>0</v>
      </c>
      <c r="BD19" s="46">
        <v>0</v>
      </c>
      <c r="BE19" s="46">
        <v>0</v>
      </c>
      <c r="BF19" s="46">
        <v>0</v>
      </c>
      <c r="BG19" s="46">
        <v>0</v>
      </c>
      <c r="BH19" s="46">
        <v>0</v>
      </c>
      <c r="BI19" s="46">
        <v>0</v>
      </c>
      <c r="BJ19" s="46">
        <v>0</v>
      </c>
      <c r="BK19" s="46">
        <v>0</v>
      </c>
      <c r="BL19" s="46">
        <v>0</v>
      </c>
      <c r="BM19" s="46">
        <v>0</v>
      </c>
      <c r="BN19" s="46">
        <v>0</v>
      </c>
      <c r="BO19" s="46">
        <v>0</v>
      </c>
      <c r="BP19" s="46">
        <v>0</v>
      </c>
      <c r="BQ19" s="46">
        <v>1</v>
      </c>
      <c r="BR19" s="46">
        <v>0</v>
      </c>
      <c r="BS19" s="46">
        <v>0</v>
      </c>
    </row>
    <row r="20" spans="1:71">
      <c r="A20" s="24">
        <v>19</v>
      </c>
      <c r="B20" s="46">
        <v>1</v>
      </c>
      <c r="C20" s="46">
        <v>3</v>
      </c>
      <c r="D20" s="46">
        <v>46</v>
      </c>
      <c r="E20" s="46">
        <v>0</v>
      </c>
      <c r="F20" s="46">
        <v>0</v>
      </c>
      <c r="G20" s="46">
        <v>15</v>
      </c>
      <c r="H20" s="46">
        <v>10</v>
      </c>
      <c r="I20" s="46">
        <v>0</v>
      </c>
      <c r="J20" s="46">
        <v>0</v>
      </c>
      <c r="K20" s="46">
        <v>0</v>
      </c>
      <c r="L20" s="46">
        <v>0</v>
      </c>
      <c r="M20" s="46">
        <v>0</v>
      </c>
      <c r="N20" s="46">
        <v>0</v>
      </c>
      <c r="O20" s="46">
        <v>0</v>
      </c>
      <c r="P20" s="46">
        <v>44</v>
      </c>
      <c r="Q20" s="46">
        <v>24</v>
      </c>
      <c r="R20" s="46">
        <v>1</v>
      </c>
      <c r="S20" s="46">
        <v>0</v>
      </c>
      <c r="T20" s="46">
        <v>1</v>
      </c>
      <c r="U20" s="46">
        <v>0</v>
      </c>
      <c r="V20" s="46">
        <v>1</v>
      </c>
      <c r="W20" s="46">
        <v>1</v>
      </c>
      <c r="X20" s="46">
        <v>0</v>
      </c>
      <c r="Y20" s="46">
        <v>1</v>
      </c>
      <c r="Z20" s="46">
        <v>0</v>
      </c>
      <c r="AA20" s="46">
        <v>0</v>
      </c>
      <c r="AB20" s="46">
        <v>0</v>
      </c>
      <c r="AC20" s="46">
        <v>0</v>
      </c>
      <c r="AD20" s="46">
        <v>0</v>
      </c>
      <c r="AE20" s="46">
        <v>0</v>
      </c>
      <c r="AF20" s="46">
        <v>0</v>
      </c>
      <c r="AG20" s="46">
        <v>0</v>
      </c>
      <c r="AH20" s="46">
        <v>0</v>
      </c>
      <c r="AI20" s="46">
        <v>0</v>
      </c>
      <c r="AJ20" s="46">
        <v>0</v>
      </c>
      <c r="AK20" s="46">
        <v>0</v>
      </c>
      <c r="AL20" s="46">
        <v>0</v>
      </c>
      <c r="AM20" s="46">
        <v>0</v>
      </c>
      <c r="AN20" s="46">
        <v>0</v>
      </c>
      <c r="AO20" s="46">
        <v>0</v>
      </c>
      <c r="AP20" s="46">
        <v>0</v>
      </c>
      <c r="AQ20" s="46">
        <v>0</v>
      </c>
      <c r="AR20" s="46">
        <v>0</v>
      </c>
      <c r="AS20" s="46">
        <v>0</v>
      </c>
      <c r="AT20" s="46">
        <v>1</v>
      </c>
      <c r="AU20" s="46">
        <v>1</v>
      </c>
      <c r="AV20" s="46">
        <v>0</v>
      </c>
      <c r="AW20" s="46">
        <v>0</v>
      </c>
      <c r="AX20" s="46">
        <v>0</v>
      </c>
      <c r="AY20" s="46">
        <v>0</v>
      </c>
      <c r="AZ20" s="46">
        <v>0</v>
      </c>
      <c r="BA20" s="46">
        <v>0</v>
      </c>
      <c r="BB20" s="46">
        <v>0</v>
      </c>
      <c r="BC20" s="46">
        <v>0</v>
      </c>
      <c r="BD20" s="46">
        <v>0</v>
      </c>
      <c r="BE20" s="46">
        <v>1</v>
      </c>
      <c r="BF20" s="46">
        <v>1</v>
      </c>
      <c r="BG20" s="46">
        <v>1</v>
      </c>
      <c r="BH20" s="46">
        <v>0</v>
      </c>
      <c r="BI20" s="46">
        <v>0</v>
      </c>
      <c r="BJ20" s="46">
        <v>0</v>
      </c>
      <c r="BK20" s="46">
        <v>0</v>
      </c>
      <c r="BL20" s="46">
        <v>0</v>
      </c>
      <c r="BM20" s="46">
        <v>0</v>
      </c>
      <c r="BN20" s="46">
        <v>0</v>
      </c>
      <c r="BO20" s="46">
        <v>0</v>
      </c>
      <c r="BP20" s="46">
        <v>0</v>
      </c>
      <c r="BQ20" s="46">
        <v>0</v>
      </c>
      <c r="BR20" s="46">
        <v>0</v>
      </c>
      <c r="BS20" s="46">
        <v>0</v>
      </c>
    </row>
    <row r="21" spans="1:71">
      <c r="A21" s="24">
        <v>20</v>
      </c>
      <c r="B21" s="46">
        <v>1</v>
      </c>
      <c r="C21" s="46">
        <v>1</v>
      </c>
      <c r="D21" s="46">
        <v>10</v>
      </c>
      <c r="E21" s="46">
        <v>0</v>
      </c>
      <c r="F21" s="46">
        <v>0</v>
      </c>
      <c r="G21" s="46">
        <v>0</v>
      </c>
      <c r="H21" s="46">
        <v>0</v>
      </c>
      <c r="I21" s="46">
        <v>0</v>
      </c>
      <c r="J21" s="46">
        <v>0</v>
      </c>
      <c r="K21" s="46">
        <v>0</v>
      </c>
      <c r="L21" s="46">
        <v>0</v>
      </c>
      <c r="M21" s="46">
        <v>0</v>
      </c>
      <c r="N21" s="46">
        <v>0</v>
      </c>
      <c r="O21" s="46">
        <v>0</v>
      </c>
      <c r="P21" s="46">
        <v>0</v>
      </c>
      <c r="Q21" s="46">
        <v>0</v>
      </c>
      <c r="R21" s="46">
        <v>0</v>
      </c>
      <c r="S21" s="46">
        <v>1</v>
      </c>
      <c r="T21" s="46">
        <v>0</v>
      </c>
      <c r="U21" s="46">
        <v>0</v>
      </c>
      <c r="V21" s="46">
        <v>1</v>
      </c>
      <c r="W21" s="46">
        <v>0</v>
      </c>
      <c r="X21" s="46">
        <v>0</v>
      </c>
      <c r="Y21" s="46">
        <v>0</v>
      </c>
      <c r="Z21" s="46">
        <v>0</v>
      </c>
      <c r="AA21" s="46">
        <v>0</v>
      </c>
      <c r="AB21" s="46">
        <v>0</v>
      </c>
      <c r="AC21" s="46">
        <v>0</v>
      </c>
      <c r="AD21" s="46">
        <v>0</v>
      </c>
      <c r="AE21" s="46">
        <v>0</v>
      </c>
      <c r="AF21" s="46">
        <v>0</v>
      </c>
      <c r="AG21" s="46">
        <v>0</v>
      </c>
      <c r="AH21" s="46">
        <v>0</v>
      </c>
      <c r="AI21" s="46">
        <v>0</v>
      </c>
      <c r="AJ21" s="46">
        <v>0</v>
      </c>
      <c r="AK21" s="46">
        <v>0</v>
      </c>
      <c r="AL21" s="46">
        <v>0</v>
      </c>
      <c r="AM21" s="46">
        <v>0</v>
      </c>
      <c r="AN21" s="46">
        <v>0</v>
      </c>
      <c r="AO21" s="46">
        <v>0</v>
      </c>
      <c r="AP21" s="46">
        <v>0</v>
      </c>
      <c r="AQ21" s="46">
        <v>0</v>
      </c>
      <c r="AR21" s="46">
        <v>0</v>
      </c>
      <c r="AS21" s="46">
        <v>0</v>
      </c>
      <c r="AT21" s="46">
        <v>1</v>
      </c>
      <c r="AU21" s="46">
        <v>0</v>
      </c>
      <c r="AV21" s="46">
        <v>0</v>
      </c>
      <c r="AW21" s="46">
        <v>0</v>
      </c>
      <c r="AX21" s="46">
        <v>0</v>
      </c>
      <c r="AY21" s="46">
        <v>1</v>
      </c>
      <c r="AZ21" s="46">
        <v>0</v>
      </c>
      <c r="BA21" s="46">
        <v>1</v>
      </c>
      <c r="BB21" s="46">
        <v>0</v>
      </c>
      <c r="BC21" s="46">
        <v>0</v>
      </c>
      <c r="BD21" s="46">
        <v>1</v>
      </c>
      <c r="BE21" s="46">
        <v>0</v>
      </c>
      <c r="BF21" s="46">
        <v>0</v>
      </c>
      <c r="BG21" s="46">
        <v>0</v>
      </c>
      <c r="BH21" s="46">
        <v>0</v>
      </c>
      <c r="BI21" s="46">
        <v>1</v>
      </c>
      <c r="BJ21" s="46">
        <v>0</v>
      </c>
      <c r="BK21" s="46">
        <v>0</v>
      </c>
      <c r="BL21" s="46">
        <v>0</v>
      </c>
      <c r="BM21" s="46">
        <v>0</v>
      </c>
      <c r="BN21" s="46">
        <v>0</v>
      </c>
      <c r="BO21" s="46">
        <v>0</v>
      </c>
      <c r="BP21" s="46">
        <v>0</v>
      </c>
      <c r="BQ21" s="46">
        <v>0</v>
      </c>
      <c r="BR21" s="46">
        <v>0</v>
      </c>
      <c r="BS21" s="46">
        <v>0</v>
      </c>
    </row>
    <row r="22" spans="1:71">
      <c r="A22" s="24">
        <v>21</v>
      </c>
      <c r="B22" s="46">
        <v>1</v>
      </c>
      <c r="C22" s="46">
        <v>1</v>
      </c>
      <c r="D22" s="46">
        <v>20</v>
      </c>
      <c r="E22" s="46">
        <v>0</v>
      </c>
      <c r="F22" s="46">
        <v>0</v>
      </c>
      <c r="G22" s="46">
        <v>0</v>
      </c>
      <c r="H22" s="46">
        <v>0</v>
      </c>
      <c r="I22" s="46">
        <v>0</v>
      </c>
      <c r="J22" s="46">
        <v>0</v>
      </c>
      <c r="K22" s="46">
        <v>0</v>
      </c>
      <c r="L22" s="46">
        <v>0</v>
      </c>
      <c r="M22" s="46">
        <v>0</v>
      </c>
      <c r="N22" s="46">
        <v>0</v>
      </c>
      <c r="O22" s="46">
        <v>0</v>
      </c>
      <c r="P22" s="46">
        <v>0</v>
      </c>
      <c r="Q22" s="46">
        <v>0</v>
      </c>
      <c r="R22" s="46">
        <v>0</v>
      </c>
      <c r="S22" s="46">
        <v>0</v>
      </c>
      <c r="T22" s="46">
        <v>0</v>
      </c>
      <c r="U22" s="46">
        <v>0</v>
      </c>
      <c r="V22" s="46">
        <v>0</v>
      </c>
      <c r="W22" s="46">
        <v>0</v>
      </c>
      <c r="X22" s="46">
        <v>0</v>
      </c>
      <c r="Y22" s="46">
        <v>0</v>
      </c>
      <c r="Z22" s="46">
        <v>0</v>
      </c>
      <c r="AA22" s="46">
        <v>0</v>
      </c>
      <c r="AB22" s="46">
        <v>0</v>
      </c>
      <c r="AC22" s="46">
        <v>0</v>
      </c>
      <c r="AD22" s="46">
        <v>0</v>
      </c>
      <c r="AE22" s="46">
        <v>0</v>
      </c>
      <c r="AF22" s="46">
        <v>0</v>
      </c>
      <c r="AG22" s="46">
        <v>0</v>
      </c>
      <c r="AH22" s="46">
        <v>0</v>
      </c>
      <c r="AI22" s="46">
        <v>0</v>
      </c>
      <c r="AJ22" s="46">
        <v>0</v>
      </c>
      <c r="AK22" s="46">
        <v>0</v>
      </c>
      <c r="AL22" s="46">
        <v>0</v>
      </c>
      <c r="AM22" s="46">
        <v>0</v>
      </c>
      <c r="AN22" s="46">
        <v>0</v>
      </c>
      <c r="AO22" s="46">
        <v>0</v>
      </c>
      <c r="AP22" s="46">
        <v>0</v>
      </c>
      <c r="AQ22" s="46">
        <v>0</v>
      </c>
      <c r="AR22" s="46">
        <v>0</v>
      </c>
      <c r="AS22" s="46">
        <v>0</v>
      </c>
      <c r="AT22" s="46">
        <v>0</v>
      </c>
      <c r="AU22" s="46">
        <v>0</v>
      </c>
      <c r="AV22" s="46">
        <v>1</v>
      </c>
      <c r="AW22" s="46">
        <v>0</v>
      </c>
      <c r="AX22" s="46">
        <v>1</v>
      </c>
      <c r="AY22" s="46">
        <v>1</v>
      </c>
      <c r="AZ22" s="46">
        <v>0</v>
      </c>
      <c r="BA22" s="46">
        <v>1</v>
      </c>
      <c r="BB22" s="46">
        <v>0</v>
      </c>
      <c r="BC22" s="46">
        <v>1</v>
      </c>
      <c r="BD22" s="46">
        <v>1</v>
      </c>
      <c r="BE22" s="46">
        <v>1</v>
      </c>
      <c r="BF22" s="46">
        <v>0</v>
      </c>
      <c r="BG22" s="46">
        <v>0</v>
      </c>
      <c r="BH22" s="46">
        <v>0</v>
      </c>
      <c r="BI22" s="46">
        <v>0</v>
      </c>
      <c r="BJ22" s="46">
        <v>0</v>
      </c>
      <c r="BK22" s="46">
        <v>0</v>
      </c>
      <c r="BL22" s="46">
        <v>0</v>
      </c>
      <c r="BM22" s="46">
        <v>0</v>
      </c>
      <c r="BN22" s="46">
        <v>0</v>
      </c>
      <c r="BO22" s="46">
        <v>0</v>
      </c>
      <c r="BP22" s="46">
        <v>0</v>
      </c>
      <c r="BQ22" s="46">
        <v>0</v>
      </c>
      <c r="BR22" s="46">
        <v>0</v>
      </c>
      <c r="BS22" s="46">
        <v>0</v>
      </c>
    </row>
    <row r="23" spans="1:71">
      <c r="A23" s="24">
        <v>22</v>
      </c>
      <c r="B23" s="46">
        <v>1</v>
      </c>
      <c r="C23" s="46">
        <v>3</v>
      </c>
      <c r="D23" s="46">
        <v>38</v>
      </c>
      <c r="E23" s="46">
        <v>10</v>
      </c>
      <c r="F23" s="46">
        <v>0</v>
      </c>
      <c r="G23" s="46">
        <v>10</v>
      </c>
      <c r="H23" s="46">
        <v>30</v>
      </c>
      <c r="I23" s="46">
        <v>0</v>
      </c>
      <c r="J23" s="46">
        <v>0</v>
      </c>
      <c r="K23" s="46">
        <v>0</v>
      </c>
      <c r="L23" s="46">
        <v>0</v>
      </c>
      <c r="M23" s="46">
        <v>10</v>
      </c>
      <c r="N23" s="46">
        <v>0</v>
      </c>
      <c r="O23" s="46">
        <v>3</v>
      </c>
      <c r="P23" s="46">
        <v>44</v>
      </c>
      <c r="Q23" s="46">
        <v>88</v>
      </c>
      <c r="R23" s="46">
        <v>0</v>
      </c>
      <c r="S23" s="46">
        <v>1</v>
      </c>
      <c r="T23" s="46">
        <v>1</v>
      </c>
      <c r="U23" s="46">
        <v>0</v>
      </c>
      <c r="V23" s="46">
        <v>0</v>
      </c>
      <c r="W23" s="46">
        <v>1</v>
      </c>
      <c r="X23" s="46">
        <v>0</v>
      </c>
      <c r="Y23" s="46">
        <v>0</v>
      </c>
      <c r="Z23" s="46">
        <v>1</v>
      </c>
      <c r="AA23" s="46">
        <v>0</v>
      </c>
      <c r="AB23" s="46">
        <v>0</v>
      </c>
      <c r="AC23" s="46">
        <v>0</v>
      </c>
      <c r="AD23" s="46">
        <v>0</v>
      </c>
      <c r="AE23" s="46">
        <v>0</v>
      </c>
      <c r="AF23" s="46">
        <v>0</v>
      </c>
      <c r="AG23" s="46">
        <v>0</v>
      </c>
      <c r="AH23" s="46">
        <v>0</v>
      </c>
      <c r="AI23" s="46">
        <v>0</v>
      </c>
      <c r="AJ23" s="46">
        <v>0</v>
      </c>
      <c r="AK23" s="46">
        <v>0</v>
      </c>
      <c r="AL23" s="46">
        <v>0</v>
      </c>
      <c r="AM23" s="46">
        <v>0</v>
      </c>
      <c r="AN23" s="46">
        <v>1</v>
      </c>
      <c r="AO23" s="46">
        <v>0</v>
      </c>
      <c r="AP23" s="46">
        <v>0</v>
      </c>
      <c r="AQ23" s="46">
        <v>0</v>
      </c>
      <c r="AR23" s="46">
        <v>0</v>
      </c>
      <c r="AS23" s="46">
        <v>0</v>
      </c>
      <c r="AT23" s="46">
        <v>0</v>
      </c>
      <c r="AU23" s="46">
        <v>0</v>
      </c>
      <c r="AV23" s="46">
        <v>0</v>
      </c>
      <c r="AW23" s="46">
        <v>0</v>
      </c>
      <c r="AX23" s="46">
        <v>0</v>
      </c>
      <c r="AY23" s="46">
        <v>1</v>
      </c>
      <c r="AZ23" s="46">
        <v>0</v>
      </c>
      <c r="BA23" s="46">
        <v>1</v>
      </c>
      <c r="BB23" s="46">
        <v>0</v>
      </c>
      <c r="BC23" s="46">
        <v>0</v>
      </c>
      <c r="BD23" s="46">
        <v>0</v>
      </c>
      <c r="BE23" s="46">
        <v>1</v>
      </c>
      <c r="BF23" s="46">
        <v>0</v>
      </c>
      <c r="BG23" s="46">
        <v>1</v>
      </c>
      <c r="BH23" s="46">
        <v>0</v>
      </c>
      <c r="BI23" s="46">
        <v>0</v>
      </c>
      <c r="BJ23" s="46">
        <v>0</v>
      </c>
      <c r="BK23" s="46">
        <v>0</v>
      </c>
      <c r="BL23" s="46">
        <v>0</v>
      </c>
      <c r="BM23" s="46">
        <v>0</v>
      </c>
      <c r="BN23" s="46">
        <v>1</v>
      </c>
      <c r="BO23" s="46">
        <v>0</v>
      </c>
      <c r="BP23" s="46">
        <v>0</v>
      </c>
      <c r="BQ23" s="46">
        <v>0</v>
      </c>
      <c r="BR23" s="46">
        <v>0</v>
      </c>
      <c r="BS23" s="46">
        <v>0</v>
      </c>
    </row>
    <row r="24" spans="1:71">
      <c r="A24" s="24">
        <v>23</v>
      </c>
      <c r="B24" s="46">
        <v>1</v>
      </c>
      <c r="C24" s="46">
        <v>3</v>
      </c>
      <c r="D24" s="46">
        <v>4</v>
      </c>
      <c r="E24" s="46">
        <v>0</v>
      </c>
      <c r="F24" s="46">
        <v>60</v>
      </c>
      <c r="G24" s="46">
        <v>10</v>
      </c>
      <c r="H24" s="46">
        <v>20</v>
      </c>
      <c r="I24" s="46">
        <v>0</v>
      </c>
      <c r="J24" s="46">
        <v>0</v>
      </c>
      <c r="K24" s="46">
        <v>0</v>
      </c>
      <c r="L24" s="46">
        <v>0</v>
      </c>
      <c r="M24" s="46">
        <v>0</v>
      </c>
      <c r="N24" s="46">
        <v>0</v>
      </c>
      <c r="O24" s="46">
        <v>2</v>
      </c>
      <c r="P24" s="46">
        <v>39</v>
      </c>
      <c r="Q24" s="46">
        <v>69</v>
      </c>
      <c r="R24" s="46">
        <v>1</v>
      </c>
      <c r="S24" s="46">
        <v>1</v>
      </c>
      <c r="T24" s="46">
        <v>0</v>
      </c>
      <c r="U24" s="46">
        <v>0</v>
      </c>
      <c r="V24" s="46">
        <v>0</v>
      </c>
      <c r="W24" s="46">
        <v>0</v>
      </c>
      <c r="X24" s="46">
        <v>0</v>
      </c>
      <c r="Y24" s="46">
        <v>1</v>
      </c>
      <c r="Z24" s="46">
        <v>0</v>
      </c>
      <c r="AA24" s="46">
        <v>0</v>
      </c>
      <c r="AB24" s="46">
        <v>0</v>
      </c>
      <c r="AC24" s="46">
        <v>0</v>
      </c>
      <c r="AD24" s="46">
        <v>0</v>
      </c>
      <c r="AE24" s="46">
        <v>0</v>
      </c>
      <c r="AF24" s="46">
        <v>0</v>
      </c>
      <c r="AG24" s="46">
        <v>0</v>
      </c>
      <c r="AH24" s="46">
        <v>0</v>
      </c>
      <c r="AI24" s="46">
        <v>0</v>
      </c>
      <c r="AJ24" s="46">
        <v>0</v>
      </c>
      <c r="AK24" s="46">
        <v>1</v>
      </c>
      <c r="AL24" s="46">
        <v>0</v>
      </c>
      <c r="AM24" s="46">
        <v>0</v>
      </c>
      <c r="AN24" s="46">
        <v>0</v>
      </c>
      <c r="AO24" s="46">
        <v>0</v>
      </c>
      <c r="AP24" s="46">
        <v>0</v>
      </c>
      <c r="AQ24" s="46">
        <v>0</v>
      </c>
      <c r="AR24" s="46">
        <v>0</v>
      </c>
      <c r="AS24" s="46">
        <v>0</v>
      </c>
      <c r="AT24" s="46">
        <v>1</v>
      </c>
      <c r="AU24" s="46">
        <v>0</v>
      </c>
      <c r="AV24" s="46">
        <v>0</v>
      </c>
      <c r="AW24" s="46">
        <v>0</v>
      </c>
      <c r="AX24" s="46">
        <v>1</v>
      </c>
      <c r="AY24" s="46">
        <v>1</v>
      </c>
      <c r="AZ24" s="46">
        <v>0</v>
      </c>
      <c r="BA24" s="46">
        <v>0</v>
      </c>
      <c r="BB24" s="46">
        <v>0</v>
      </c>
      <c r="BC24" s="46">
        <v>0</v>
      </c>
      <c r="BD24" s="46">
        <v>1</v>
      </c>
      <c r="BE24" s="46">
        <v>0</v>
      </c>
      <c r="BF24" s="46">
        <v>0</v>
      </c>
      <c r="BG24" s="46">
        <v>0</v>
      </c>
      <c r="BH24" s="46">
        <v>0</v>
      </c>
      <c r="BI24" s="46">
        <v>0</v>
      </c>
      <c r="BJ24" s="46">
        <v>0</v>
      </c>
      <c r="BK24" s="46">
        <v>0</v>
      </c>
      <c r="BL24" s="46">
        <v>0</v>
      </c>
      <c r="BM24" s="46">
        <v>0</v>
      </c>
      <c r="BN24" s="46">
        <v>0</v>
      </c>
      <c r="BO24" s="46">
        <v>0</v>
      </c>
      <c r="BP24" s="46">
        <v>0</v>
      </c>
      <c r="BQ24" s="46">
        <v>0</v>
      </c>
      <c r="BR24" s="46">
        <v>0</v>
      </c>
      <c r="BS24" s="46">
        <v>0</v>
      </c>
    </row>
    <row r="25" spans="1:71">
      <c r="A25" s="24">
        <v>24</v>
      </c>
      <c r="B25" s="46">
        <v>2</v>
      </c>
      <c r="C25" s="46">
        <v>4</v>
      </c>
      <c r="D25" s="46">
        <v>29</v>
      </c>
      <c r="E25" s="46">
        <v>10</v>
      </c>
      <c r="F25" s="46">
        <v>40</v>
      </c>
      <c r="G25" s="46">
        <v>10</v>
      </c>
      <c r="H25" s="46">
        <v>30</v>
      </c>
      <c r="I25" s="46">
        <v>0</v>
      </c>
      <c r="J25" s="46">
        <v>0</v>
      </c>
      <c r="K25" s="46">
        <v>0</v>
      </c>
      <c r="L25" s="46">
        <v>15</v>
      </c>
      <c r="M25" s="46">
        <v>15</v>
      </c>
      <c r="N25" s="46">
        <v>0</v>
      </c>
      <c r="O25" s="46">
        <v>2</v>
      </c>
      <c r="P25" s="46">
        <v>49</v>
      </c>
      <c r="Q25" s="46">
        <v>59</v>
      </c>
      <c r="R25" s="46">
        <v>1</v>
      </c>
      <c r="S25" s="46">
        <v>1</v>
      </c>
      <c r="T25" s="46">
        <v>1</v>
      </c>
      <c r="U25" s="46">
        <v>0</v>
      </c>
      <c r="V25" s="46">
        <v>0</v>
      </c>
      <c r="W25" s="46">
        <v>0</v>
      </c>
      <c r="X25" s="46">
        <v>0</v>
      </c>
      <c r="Y25" s="46">
        <v>0</v>
      </c>
      <c r="Z25" s="46">
        <v>0</v>
      </c>
      <c r="AA25" s="46">
        <v>0</v>
      </c>
      <c r="AB25" s="46">
        <v>0</v>
      </c>
      <c r="AC25" s="46">
        <v>0</v>
      </c>
      <c r="AD25" s="46">
        <v>1</v>
      </c>
      <c r="AE25" s="46">
        <v>0</v>
      </c>
      <c r="AF25" s="46">
        <v>0</v>
      </c>
      <c r="AG25" s="46">
        <v>0</v>
      </c>
      <c r="AH25" s="46">
        <v>0</v>
      </c>
      <c r="AI25" s="46">
        <v>0</v>
      </c>
      <c r="AJ25" s="46">
        <v>0</v>
      </c>
      <c r="AK25" s="46">
        <v>0</v>
      </c>
      <c r="AL25" s="46">
        <v>0</v>
      </c>
      <c r="AM25" s="46">
        <v>0</v>
      </c>
      <c r="AN25" s="46">
        <v>0</v>
      </c>
      <c r="AO25" s="46">
        <v>0</v>
      </c>
      <c r="AP25" s="46">
        <v>0</v>
      </c>
      <c r="AQ25" s="46">
        <v>0</v>
      </c>
      <c r="AR25" s="46">
        <v>0</v>
      </c>
      <c r="AS25" s="46">
        <v>0</v>
      </c>
      <c r="AT25" s="46">
        <v>1</v>
      </c>
      <c r="AU25" s="46">
        <v>1</v>
      </c>
      <c r="AV25" s="46">
        <v>0</v>
      </c>
      <c r="AW25" s="46">
        <v>0</v>
      </c>
      <c r="AX25" s="46">
        <v>0</v>
      </c>
      <c r="AY25" s="46">
        <v>1</v>
      </c>
      <c r="AZ25" s="46">
        <v>0</v>
      </c>
      <c r="BA25" s="46">
        <v>1</v>
      </c>
      <c r="BB25" s="46">
        <v>0</v>
      </c>
      <c r="BC25" s="46">
        <v>0</v>
      </c>
      <c r="BD25" s="46">
        <v>0</v>
      </c>
      <c r="BE25" s="46">
        <v>1</v>
      </c>
      <c r="BF25" s="46">
        <v>0</v>
      </c>
      <c r="BG25" s="46">
        <v>0</v>
      </c>
      <c r="BH25" s="46">
        <v>1</v>
      </c>
      <c r="BI25" s="46">
        <v>0</v>
      </c>
      <c r="BJ25" s="46">
        <v>0</v>
      </c>
      <c r="BK25" s="46">
        <v>0</v>
      </c>
      <c r="BL25" s="46">
        <v>0</v>
      </c>
      <c r="BM25" s="46">
        <v>0</v>
      </c>
      <c r="BN25" s="46">
        <v>0</v>
      </c>
      <c r="BO25" s="46">
        <v>0</v>
      </c>
      <c r="BP25" s="46">
        <v>0</v>
      </c>
      <c r="BQ25" s="46">
        <v>0</v>
      </c>
      <c r="BR25" s="46">
        <v>0</v>
      </c>
      <c r="BS25" s="46">
        <v>0</v>
      </c>
    </row>
    <row r="26" spans="1:71">
      <c r="A26" s="24">
        <v>25</v>
      </c>
      <c r="B26" s="46">
        <v>2</v>
      </c>
      <c r="C26" s="46">
        <v>4</v>
      </c>
      <c r="D26" s="46">
        <v>5</v>
      </c>
      <c r="E26" s="46">
        <v>0</v>
      </c>
      <c r="F26" s="46">
        <v>30</v>
      </c>
      <c r="G26" s="46">
        <v>22</v>
      </c>
      <c r="H26" s="46">
        <v>20</v>
      </c>
      <c r="I26" s="46">
        <v>10</v>
      </c>
      <c r="J26" s="46">
        <v>20</v>
      </c>
      <c r="K26" s="46">
        <v>30</v>
      </c>
      <c r="L26" s="46">
        <v>0</v>
      </c>
      <c r="M26" s="46">
        <v>0</v>
      </c>
      <c r="N26" s="46">
        <v>0</v>
      </c>
      <c r="O26" s="46">
        <v>5</v>
      </c>
      <c r="P26" s="46">
        <v>51</v>
      </c>
      <c r="Q26" s="46">
        <v>68</v>
      </c>
      <c r="R26" s="46">
        <v>1</v>
      </c>
      <c r="S26" s="46">
        <v>1</v>
      </c>
      <c r="T26" s="46">
        <v>1</v>
      </c>
      <c r="U26" s="46">
        <v>0</v>
      </c>
      <c r="V26" s="46">
        <v>0</v>
      </c>
      <c r="W26" s="46">
        <v>0</v>
      </c>
      <c r="X26" s="46">
        <v>0</v>
      </c>
      <c r="Y26" s="46">
        <v>1</v>
      </c>
      <c r="Z26" s="46">
        <v>0</v>
      </c>
      <c r="AA26" s="46">
        <v>0</v>
      </c>
      <c r="AB26" s="46">
        <v>0</v>
      </c>
      <c r="AC26" s="46">
        <v>0</v>
      </c>
      <c r="AD26" s="46">
        <v>0</v>
      </c>
      <c r="AE26" s="46">
        <v>0</v>
      </c>
      <c r="AF26" s="46">
        <v>0</v>
      </c>
      <c r="AG26" s="46">
        <v>0</v>
      </c>
      <c r="AH26" s="46">
        <v>0</v>
      </c>
      <c r="AI26" s="46">
        <v>0</v>
      </c>
      <c r="AJ26" s="46">
        <v>0</v>
      </c>
      <c r="AK26" s="46">
        <v>0</v>
      </c>
      <c r="AL26" s="46">
        <v>0</v>
      </c>
      <c r="AM26" s="46">
        <v>0</v>
      </c>
      <c r="AN26" s="46">
        <v>0</v>
      </c>
      <c r="AO26" s="46">
        <v>0</v>
      </c>
      <c r="AP26" s="46">
        <v>0</v>
      </c>
      <c r="AQ26" s="46">
        <v>0</v>
      </c>
      <c r="AR26" s="46">
        <v>0</v>
      </c>
      <c r="AS26" s="46">
        <v>0</v>
      </c>
      <c r="AT26" s="46">
        <v>0</v>
      </c>
      <c r="AU26" s="46">
        <v>0</v>
      </c>
      <c r="AV26" s="46">
        <v>0</v>
      </c>
      <c r="AW26" s="46">
        <v>0</v>
      </c>
      <c r="AX26" s="46">
        <v>1</v>
      </c>
      <c r="AY26" s="46">
        <v>0</v>
      </c>
      <c r="AZ26" s="46">
        <v>0</v>
      </c>
      <c r="BA26" s="46">
        <v>0</v>
      </c>
      <c r="BB26" s="46">
        <v>0</v>
      </c>
      <c r="BC26" s="46">
        <v>1</v>
      </c>
      <c r="BD26" s="46">
        <v>1</v>
      </c>
      <c r="BE26" s="46">
        <v>0</v>
      </c>
      <c r="BF26" s="46">
        <v>0</v>
      </c>
      <c r="BG26" s="46">
        <v>0</v>
      </c>
      <c r="BH26" s="46">
        <v>0</v>
      </c>
      <c r="BI26" s="46">
        <v>0</v>
      </c>
      <c r="BJ26" s="46">
        <v>0</v>
      </c>
      <c r="BK26" s="46">
        <v>0</v>
      </c>
      <c r="BL26" s="46">
        <v>0</v>
      </c>
      <c r="BM26" s="46">
        <v>0</v>
      </c>
      <c r="BN26" s="46">
        <v>0</v>
      </c>
      <c r="BO26" s="46">
        <v>0</v>
      </c>
      <c r="BP26" s="46">
        <v>0</v>
      </c>
      <c r="BQ26" s="46">
        <v>0</v>
      </c>
      <c r="BR26" s="46">
        <v>0</v>
      </c>
      <c r="BS26" s="46">
        <v>1</v>
      </c>
    </row>
    <row r="27" spans="1:71">
      <c r="A27" s="24">
        <v>26</v>
      </c>
      <c r="B27" s="46">
        <v>2</v>
      </c>
      <c r="C27" s="46">
        <v>4</v>
      </c>
      <c r="D27" s="46">
        <v>0</v>
      </c>
      <c r="E27" s="46">
        <v>0</v>
      </c>
      <c r="F27" s="46">
        <v>0</v>
      </c>
      <c r="G27" s="46">
        <v>10</v>
      </c>
      <c r="H27" s="46">
        <v>40</v>
      </c>
      <c r="I27" s="46">
        <v>0</v>
      </c>
      <c r="J27" s="46">
        <v>0</v>
      </c>
      <c r="K27" s="46">
        <v>0</v>
      </c>
      <c r="L27" s="46">
        <v>0</v>
      </c>
      <c r="M27" s="46">
        <v>70</v>
      </c>
      <c r="N27" s="46">
        <v>0</v>
      </c>
      <c r="O27" s="46">
        <v>4</v>
      </c>
      <c r="P27" s="46">
        <v>29</v>
      </c>
      <c r="Q27" s="46">
        <v>134</v>
      </c>
      <c r="R27" s="46">
        <v>0</v>
      </c>
      <c r="S27" s="46">
        <v>0</v>
      </c>
      <c r="T27" s="46">
        <v>0</v>
      </c>
      <c r="U27" s="46">
        <v>1</v>
      </c>
      <c r="V27" s="46">
        <v>0</v>
      </c>
      <c r="W27" s="46">
        <v>0</v>
      </c>
      <c r="X27" s="46">
        <v>0</v>
      </c>
      <c r="Y27" s="46">
        <v>0</v>
      </c>
      <c r="Z27" s="46">
        <v>0</v>
      </c>
      <c r="AA27" s="46">
        <v>0</v>
      </c>
      <c r="AB27" s="46">
        <v>0</v>
      </c>
      <c r="AC27" s="46">
        <v>0</v>
      </c>
      <c r="AD27" s="46">
        <v>0</v>
      </c>
      <c r="AE27" s="46">
        <v>0</v>
      </c>
      <c r="AF27" s="46">
        <v>0</v>
      </c>
      <c r="AG27" s="46">
        <v>0</v>
      </c>
      <c r="AH27" s="46">
        <v>0</v>
      </c>
      <c r="AI27" s="46">
        <v>0</v>
      </c>
      <c r="AJ27" s="46">
        <v>0</v>
      </c>
      <c r="AK27" s="46">
        <v>0</v>
      </c>
      <c r="AL27" s="46">
        <v>0</v>
      </c>
      <c r="AM27" s="46">
        <v>0</v>
      </c>
      <c r="AN27" s="46">
        <v>0</v>
      </c>
      <c r="AO27" s="46">
        <v>0</v>
      </c>
      <c r="AP27" s="46">
        <v>0</v>
      </c>
      <c r="AQ27" s="46">
        <v>0</v>
      </c>
      <c r="AR27" s="46">
        <v>0</v>
      </c>
      <c r="AS27" s="46">
        <v>0</v>
      </c>
      <c r="AT27" s="46">
        <v>0</v>
      </c>
      <c r="AU27" s="46">
        <v>1</v>
      </c>
      <c r="AV27" s="46">
        <v>0</v>
      </c>
      <c r="AW27" s="46">
        <v>1</v>
      </c>
      <c r="AX27" s="46">
        <v>0</v>
      </c>
      <c r="AY27" s="46">
        <v>0</v>
      </c>
      <c r="AZ27" s="46">
        <v>0</v>
      </c>
      <c r="BA27" s="46">
        <v>0</v>
      </c>
      <c r="BB27" s="46">
        <v>0</v>
      </c>
      <c r="BC27" s="46">
        <v>0</v>
      </c>
      <c r="BD27" s="46">
        <v>1</v>
      </c>
      <c r="BE27" s="46">
        <v>0</v>
      </c>
      <c r="BF27" s="46">
        <v>1</v>
      </c>
      <c r="BG27" s="46">
        <v>1</v>
      </c>
      <c r="BH27" s="46">
        <v>0</v>
      </c>
      <c r="BI27" s="46">
        <v>0</v>
      </c>
      <c r="BJ27" s="46">
        <v>0</v>
      </c>
      <c r="BK27" s="46">
        <v>0</v>
      </c>
      <c r="BL27" s="46">
        <v>0</v>
      </c>
      <c r="BM27" s="46">
        <v>0</v>
      </c>
      <c r="BN27" s="46">
        <v>0</v>
      </c>
      <c r="BO27" s="46">
        <v>0</v>
      </c>
      <c r="BP27" s="46">
        <v>0</v>
      </c>
      <c r="BQ27" s="46">
        <v>1</v>
      </c>
      <c r="BR27" s="46">
        <v>0</v>
      </c>
      <c r="BS27" s="46">
        <v>0</v>
      </c>
    </row>
    <row r="28" spans="1:71">
      <c r="A28" s="24">
        <v>27</v>
      </c>
      <c r="B28" s="46">
        <v>2</v>
      </c>
      <c r="C28" s="46">
        <v>4</v>
      </c>
      <c r="D28" s="46">
        <v>7</v>
      </c>
      <c r="E28" s="46">
        <v>0</v>
      </c>
      <c r="F28" s="46">
        <v>0</v>
      </c>
      <c r="G28" s="46">
        <v>15</v>
      </c>
      <c r="H28" s="46">
        <v>30</v>
      </c>
      <c r="I28" s="46">
        <v>0</v>
      </c>
      <c r="J28" s="46">
        <v>0</v>
      </c>
      <c r="K28" s="46">
        <v>0</v>
      </c>
      <c r="L28" s="46">
        <v>0</v>
      </c>
      <c r="M28" s="46">
        <v>0</v>
      </c>
      <c r="N28" s="46">
        <v>80</v>
      </c>
      <c r="O28" s="46">
        <v>4</v>
      </c>
      <c r="P28" s="46">
        <v>45</v>
      </c>
      <c r="Q28" s="46">
        <v>114</v>
      </c>
      <c r="R28" s="46">
        <v>1</v>
      </c>
      <c r="S28" s="46">
        <v>1</v>
      </c>
      <c r="T28" s="46">
        <v>0</v>
      </c>
      <c r="U28" s="46">
        <v>0</v>
      </c>
      <c r="V28" s="46">
        <v>0</v>
      </c>
      <c r="W28" s="46">
        <v>1</v>
      </c>
      <c r="X28" s="46">
        <v>0</v>
      </c>
      <c r="Y28" s="46">
        <v>0</v>
      </c>
      <c r="Z28" s="46">
        <v>0</v>
      </c>
      <c r="AA28" s="46">
        <v>0</v>
      </c>
      <c r="AB28" s="46">
        <v>0</v>
      </c>
      <c r="AC28" s="46">
        <v>0</v>
      </c>
      <c r="AD28" s="46">
        <v>0</v>
      </c>
      <c r="AE28" s="46">
        <v>0</v>
      </c>
      <c r="AF28" s="46">
        <v>0</v>
      </c>
      <c r="AG28" s="46">
        <v>0</v>
      </c>
      <c r="AH28" s="46">
        <v>0</v>
      </c>
      <c r="AI28" s="46">
        <v>0</v>
      </c>
      <c r="AJ28" s="46">
        <v>1</v>
      </c>
      <c r="AK28" s="46">
        <v>0</v>
      </c>
      <c r="AL28" s="46">
        <v>0</v>
      </c>
      <c r="AM28" s="46">
        <v>0</v>
      </c>
      <c r="AN28" s="46">
        <v>0</v>
      </c>
      <c r="AO28" s="46">
        <v>0</v>
      </c>
      <c r="AP28" s="46">
        <v>0</v>
      </c>
      <c r="AQ28" s="46">
        <v>0</v>
      </c>
      <c r="AR28" s="46">
        <v>0</v>
      </c>
      <c r="AS28" s="46">
        <v>0</v>
      </c>
      <c r="AT28" s="46">
        <v>0</v>
      </c>
      <c r="AU28" s="46">
        <v>1</v>
      </c>
      <c r="AV28" s="46">
        <v>0</v>
      </c>
      <c r="AW28" s="46">
        <v>0</v>
      </c>
      <c r="AX28" s="46">
        <v>0</v>
      </c>
      <c r="AY28" s="46">
        <v>1</v>
      </c>
      <c r="AZ28" s="46">
        <v>1</v>
      </c>
      <c r="BA28" s="46">
        <v>0</v>
      </c>
      <c r="BB28" s="46">
        <v>0</v>
      </c>
      <c r="BC28" s="46">
        <v>1</v>
      </c>
      <c r="BD28" s="46">
        <v>0</v>
      </c>
      <c r="BE28" s="46">
        <v>0</v>
      </c>
      <c r="BF28" s="46">
        <v>0</v>
      </c>
      <c r="BG28" s="46">
        <v>0</v>
      </c>
      <c r="BH28" s="46">
        <v>0</v>
      </c>
      <c r="BI28" s="46">
        <v>0</v>
      </c>
      <c r="BJ28" s="46">
        <v>0</v>
      </c>
      <c r="BK28" s="46">
        <v>0</v>
      </c>
      <c r="BL28" s="46">
        <v>0</v>
      </c>
      <c r="BM28" s="46">
        <v>0</v>
      </c>
      <c r="BN28" s="46">
        <v>0</v>
      </c>
      <c r="BO28" s="46">
        <v>0</v>
      </c>
      <c r="BP28" s="46">
        <v>0</v>
      </c>
      <c r="BQ28" s="46">
        <v>1</v>
      </c>
      <c r="BR28" s="46">
        <v>0</v>
      </c>
      <c r="BS28" s="46">
        <v>0</v>
      </c>
    </row>
    <row r="29" spans="1:71">
      <c r="A29" s="24">
        <v>28</v>
      </c>
      <c r="B29" s="46">
        <v>2</v>
      </c>
      <c r="C29" s="46">
        <v>3</v>
      </c>
      <c r="D29" s="46">
        <v>4</v>
      </c>
      <c r="E29" s="46">
        <v>0</v>
      </c>
      <c r="F29" s="46">
        <v>0</v>
      </c>
      <c r="G29" s="46">
        <v>15</v>
      </c>
      <c r="H29" s="46">
        <v>20</v>
      </c>
      <c r="I29" s="46">
        <v>0</v>
      </c>
      <c r="J29" s="46">
        <v>0</v>
      </c>
      <c r="K29" s="46">
        <v>0</v>
      </c>
      <c r="L29" s="46">
        <v>0</v>
      </c>
      <c r="M29" s="46">
        <v>0</v>
      </c>
      <c r="N29" s="46">
        <v>50</v>
      </c>
      <c r="O29" s="46">
        <v>5</v>
      </c>
      <c r="P29" s="46">
        <v>49</v>
      </c>
      <c r="Q29" s="46">
        <v>60</v>
      </c>
      <c r="R29" s="46">
        <v>0</v>
      </c>
      <c r="S29" s="46">
        <v>0</v>
      </c>
      <c r="T29" s="46">
        <v>0</v>
      </c>
      <c r="U29" s="46">
        <v>0</v>
      </c>
      <c r="V29" s="46">
        <v>0</v>
      </c>
      <c r="W29" s="46">
        <v>0</v>
      </c>
      <c r="X29" s="46">
        <v>0</v>
      </c>
      <c r="Y29" s="46">
        <v>0</v>
      </c>
      <c r="Z29" s="46">
        <v>0</v>
      </c>
      <c r="AA29" s="46">
        <v>0</v>
      </c>
      <c r="AB29" s="46">
        <v>0</v>
      </c>
      <c r="AC29" s="46">
        <v>0</v>
      </c>
      <c r="AD29" s="46">
        <v>0</v>
      </c>
      <c r="AE29" s="46">
        <v>0</v>
      </c>
      <c r="AF29" s="46">
        <v>0</v>
      </c>
      <c r="AG29" s="46">
        <v>0</v>
      </c>
      <c r="AH29" s="46">
        <v>0</v>
      </c>
      <c r="AI29" s="46">
        <v>0</v>
      </c>
      <c r="AJ29" s="46">
        <v>0</v>
      </c>
      <c r="AK29" s="46">
        <v>0</v>
      </c>
      <c r="AL29" s="46">
        <v>0</v>
      </c>
      <c r="AM29" s="46">
        <v>0</v>
      </c>
      <c r="AN29" s="46">
        <v>0</v>
      </c>
      <c r="AO29" s="46">
        <v>0</v>
      </c>
      <c r="AP29" s="46">
        <v>0</v>
      </c>
      <c r="AQ29" s="46">
        <v>0</v>
      </c>
      <c r="AR29" s="46">
        <v>0</v>
      </c>
      <c r="AS29" s="46">
        <v>0</v>
      </c>
      <c r="AT29" s="46">
        <v>1</v>
      </c>
      <c r="AU29" s="46">
        <v>0</v>
      </c>
      <c r="AV29" s="46">
        <v>0</v>
      </c>
      <c r="AW29" s="46">
        <v>0</v>
      </c>
      <c r="AX29" s="46">
        <v>0</v>
      </c>
      <c r="AY29" s="46">
        <v>1</v>
      </c>
      <c r="AZ29" s="46">
        <v>0</v>
      </c>
      <c r="BA29" s="46">
        <v>0</v>
      </c>
      <c r="BB29" s="46">
        <v>1</v>
      </c>
      <c r="BC29" s="46">
        <v>0</v>
      </c>
      <c r="BD29" s="46">
        <v>1</v>
      </c>
      <c r="BE29" s="46">
        <v>0</v>
      </c>
      <c r="BF29" s="46">
        <v>0</v>
      </c>
      <c r="BG29" s="46">
        <v>1</v>
      </c>
      <c r="BH29" s="46">
        <v>0</v>
      </c>
      <c r="BI29" s="46">
        <v>0</v>
      </c>
      <c r="BJ29" s="46">
        <v>0</v>
      </c>
      <c r="BK29" s="46">
        <v>0</v>
      </c>
      <c r="BL29" s="46">
        <v>0</v>
      </c>
      <c r="BM29" s="46">
        <v>0</v>
      </c>
      <c r="BN29" s="46">
        <v>0</v>
      </c>
      <c r="BO29" s="46">
        <v>0</v>
      </c>
      <c r="BP29" s="46">
        <v>0</v>
      </c>
      <c r="BQ29" s="46">
        <v>0</v>
      </c>
      <c r="BR29" s="46">
        <v>0</v>
      </c>
      <c r="BS29" s="46">
        <v>0</v>
      </c>
    </row>
    <row r="30" spans="1:71">
      <c r="A30" s="24">
        <v>29</v>
      </c>
      <c r="B30" s="46">
        <v>2</v>
      </c>
      <c r="C30" s="46">
        <v>3</v>
      </c>
      <c r="D30" s="46">
        <v>31</v>
      </c>
      <c r="E30" s="46">
        <v>0</v>
      </c>
      <c r="F30" s="46">
        <v>0</v>
      </c>
      <c r="G30" s="46">
        <v>15</v>
      </c>
      <c r="H30" s="46">
        <v>40</v>
      </c>
      <c r="I30" s="46">
        <v>0</v>
      </c>
      <c r="J30" s="46">
        <v>0</v>
      </c>
      <c r="K30" s="46">
        <v>0</v>
      </c>
      <c r="L30" s="46">
        <v>0</v>
      </c>
      <c r="M30" s="46">
        <v>0</v>
      </c>
      <c r="N30" s="46">
        <v>0</v>
      </c>
      <c r="O30" s="46">
        <v>5</v>
      </c>
      <c r="P30" s="46">
        <v>58</v>
      </c>
      <c r="Q30" s="46">
        <v>109</v>
      </c>
      <c r="R30" s="46">
        <v>0</v>
      </c>
      <c r="S30" s="46">
        <v>1</v>
      </c>
      <c r="T30" s="46">
        <v>0</v>
      </c>
      <c r="U30" s="46">
        <v>1</v>
      </c>
      <c r="V30" s="46">
        <v>1</v>
      </c>
      <c r="W30" s="46">
        <v>1</v>
      </c>
      <c r="X30" s="46">
        <v>0</v>
      </c>
      <c r="Y30" s="46">
        <v>0</v>
      </c>
      <c r="Z30" s="46">
        <v>0</v>
      </c>
      <c r="AA30" s="46">
        <v>0</v>
      </c>
      <c r="AB30" s="46">
        <v>0</v>
      </c>
      <c r="AC30" s="46">
        <v>0</v>
      </c>
      <c r="AD30" s="46">
        <v>0</v>
      </c>
      <c r="AE30" s="46">
        <v>0</v>
      </c>
      <c r="AF30" s="46">
        <v>0</v>
      </c>
      <c r="AG30" s="46">
        <v>0</v>
      </c>
      <c r="AH30" s="46">
        <v>0</v>
      </c>
      <c r="AI30" s="46">
        <v>0</v>
      </c>
      <c r="AJ30" s="46">
        <v>0</v>
      </c>
      <c r="AK30" s="46">
        <v>0</v>
      </c>
      <c r="AL30" s="46">
        <v>0</v>
      </c>
      <c r="AM30" s="46">
        <v>0</v>
      </c>
      <c r="AN30" s="46">
        <v>0</v>
      </c>
      <c r="AO30" s="46">
        <v>0</v>
      </c>
      <c r="AP30" s="46">
        <v>0</v>
      </c>
      <c r="AQ30" s="46">
        <v>0</v>
      </c>
      <c r="AR30" s="46">
        <v>0</v>
      </c>
      <c r="AS30" s="46">
        <v>0</v>
      </c>
      <c r="AT30" s="46">
        <v>1</v>
      </c>
      <c r="AU30" s="46">
        <v>0</v>
      </c>
      <c r="AV30" s="46">
        <v>1</v>
      </c>
      <c r="AW30" s="46">
        <v>1</v>
      </c>
      <c r="AX30" s="46">
        <v>0</v>
      </c>
      <c r="AY30" s="46">
        <v>1</v>
      </c>
      <c r="AZ30" s="46">
        <v>0</v>
      </c>
      <c r="BA30" s="46">
        <v>0</v>
      </c>
      <c r="BB30" s="46">
        <v>0</v>
      </c>
      <c r="BC30" s="46">
        <v>0</v>
      </c>
      <c r="BD30" s="46">
        <v>0</v>
      </c>
      <c r="BE30" s="46">
        <v>0</v>
      </c>
      <c r="BF30" s="46">
        <v>0</v>
      </c>
      <c r="BG30" s="46">
        <v>0</v>
      </c>
      <c r="BH30" s="46">
        <v>0</v>
      </c>
      <c r="BI30" s="46">
        <v>1</v>
      </c>
      <c r="BJ30" s="46">
        <v>0</v>
      </c>
      <c r="BK30" s="46">
        <v>1</v>
      </c>
      <c r="BL30" s="46">
        <v>0</v>
      </c>
      <c r="BM30" s="46">
        <v>0</v>
      </c>
      <c r="BN30" s="46">
        <v>0</v>
      </c>
      <c r="BO30" s="46">
        <v>0</v>
      </c>
      <c r="BP30" s="46">
        <v>0</v>
      </c>
      <c r="BQ30" s="46">
        <v>0</v>
      </c>
      <c r="BR30" s="46">
        <v>0</v>
      </c>
      <c r="BS30" s="46">
        <v>0</v>
      </c>
    </row>
    <row r="31" spans="1:71">
      <c r="A31" s="24">
        <v>30</v>
      </c>
      <c r="B31" s="46">
        <v>2</v>
      </c>
      <c r="C31" s="46">
        <v>2</v>
      </c>
      <c r="D31" s="46">
        <v>0</v>
      </c>
      <c r="E31" s="46">
        <v>0</v>
      </c>
      <c r="F31" s="46">
        <v>0</v>
      </c>
      <c r="G31" s="46">
        <v>10</v>
      </c>
      <c r="H31" s="46">
        <v>20</v>
      </c>
      <c r="I31" s="46">
        <v>0</v>
      </c>
      <c r="J31" s="46">
        <v>0</v>
      </c>
      <c r="K31" s="46">
        <v>0</v>
      </c>
      <c r="L31" s="46">
        <v>0</v>
      </c>
      <c r="M31" s="46">
        <v>0</v>
      </c>
      <c r="N31" s="46">
        <v>0</v>
      </c>
      <c r="O31" s="46">
        <v>2</v>
      </c>
      <c r="P31" s="46">
        <v>44</v>
      </c>
      <c r="Q31" s="46">
        <v>40</v>
      </c>
      <c r="R31" s="46">
        <v>1</v>
      </c>
      <c r="S31" s="46">
        <v>0</v>
      </c>
      <c r="T31" s="46">
        <v>1</v>
      </c>
      <c r="U31" s="46">
        <v>1</v>
      </c>
      <c r="V31" s="46">
        <v>0</v>
      </c>
      <c r="W31" s="46">
        <v>0</v>
      </c>
      <c r="X31" s="46">
        <v>0</v>
      </c>
      <c r="Y31" s="46">
        <v>0</v>
      </c>
      <c r="Z31" s="46">
        <v>0</v>
      </c>
      <c r="AA31" s="46">
        <v>0</v>
      </c>
      <c r="AB31" s="46">
        <v>0</v>
      </c>
      <c r="AC31" s="46">
        <v>0</v>
      </c>
      <c r="AD31" s="46">
        <v>0</v>
      </c>
      <c r="AE31" s="46">
        <v>0</v>
      </c>
      <c r="AF31" s="46">
        <v>0</v>
      </c>
      <c r="AG31" s="46">
        <v>0</v>
      </c>
      <c r="AH31" s="46">
        <v>0</v>
      </c>
      <c r="AI31" s="46">
        <v>0</v>
      </c>
      <c r="AJ31" s="46">
        <v>0</v>
      </c>
      <c r="AK31" s="46">
        <v>0</v>
      </c>
      <c r="AL31" s="46">
        <v>0</v>
      </c>
      <c r="AM31" s="46">
        <v>1</v>
      </c>
      <c r="AN31" s="46">
        <v>0</v>
      </c>
      <c r="AO31" s="46">
        <v>0</v>
      </c>
      <c r="AP31" s="46">
        <v>0</v>
      </c>
      <c r="AQ31" s="46">
        <v>1</v>
      </c>
      <c r="AR31" s="46">
        <v>0</v>
      </c>
      <c r="AS31" s="46">
        <v>0</v>
      </c>
      <c r="AT31" s="46">
        <v>0</v>
      </c>
      <c r="AU31" s="46">
        <v>0</v>
      </c>
      <c r="AV31" s="46">
        <v>0</v>
      </c>
      <c r="AW31" s="46">
        <v>1</v>
      </c>
      <c r="AX31" s="46">
        <v>0</v>
      </c>
      <c r="AY31" s="46">
        <v>1</v>
      </c>
      <c r="AZ31" s="46">
        <v>1</v>
      </c>
      <c r="BA31" s="46">
        <v>0</v>
      </c>
      <c r="BB31" s="46">
        <v>0</v>
      </c>
      <c r="BC31" s="46">
        <v>0</v>
      </c>
      <c r="BD31" s="46">
        <v>0</v>
      </c>
      <c r="BE31" s="46">
        <v>1</v>
      </c>
      <c r="BF31" s="46">
        <v>0</v>
      </c>
      <c r="BG31" s="46">
        <v>0</v>
      </c>
      <c r="BH31" s="46">
        <v>0</v>
      </c>
      <c r="BI31" s="46">
        <v>0</v>
      </c>
      <c r="BJ31" s="46">
        <v>0</v>
      </c>
      <c r="BK31" s="46">
        <v>0</v>
      </c>
      <c r="BL31" s="46">
        <v>0</v>
      </c>
      <c r="BM31" s="46">
        <v>0</v>
      </c>
      <c r="BN31" s="46">
        <v>0</v>
      </c>
      <c r="BO31" s="46">
        <v>0</v>
      </c>
      <c r="BP31" s="46">
        <v>0</v>
      </c>
      <c r="BQ31" s="46">
        <v>0</v>
      </c>
      <c r="BR31" s="46">
        <v>0</v>
      </c>
      <c r="BS31" s="46">
        <v>0</v>
      </c>
    </row>
    <row r="32" spans="1:71">
      <c r="A32" s="24">
        <v>31</v>
      </c>
      <c r="B32" s="46">
        <v>2</v>
      </c>
      <c r="C32" s="46">
        <v>4</v>
      </c>
      <c r="D32" s="46">
        <v>34</v>
      </c>
      <c r="E32" s="46">
        <v>0</v>
      </c>
      <c r="F32" s="46">
        <v>26</v>
      </c>
      <c r="G32" s="46">
        <v>10</v>
      </c>
      <c r="H32" s="46">
        <v>30</v>
      </c>
      <c r="I32" s="46">
        <v>5</v>
      </c>
      <c r="J32" s="46">
        <v>15</v>
      </c>
      <c r="K32" s="46">
        <v>15</v>
      </c>
      <c r="L32" s="46">
        <v>0</v>
      </c>
      <c r="M32" s="46">
        <v>0</v>
      </c>
      <c r="N32" s="46">
        <v>0</v>
      </c>
      <c r="O32" s="46">
        <v>0</v>
      </c>
      <c r="P32" s="46">
        <v>41</v>
      </c>
      <c r="Q32" s="46">
        <v>82</v>
      </c>
      <c r="R32" s="46">
        <v>0</v>
      </c>
      <c r="S32" s="46">
        <v>0</v>
      </c>
      <c r="T32" s="46">
        <v>0</v>
      </c>
      <c r="U32" s="46">
        <v>1</v>
      </c>
      <c r="V32" s="46">
        <v>1</v>
      </c>
      <c r="W32" s="46">
        <v>0</v>
      </c>
      <c r="X32" s="46">
        <v>0</v>
      </c>
      <c r="Y32" s="46">
        <v>0</v>
      </c>
      <c r="Z32" s="46">
        <v>0</v>
      </c>
      <c r="AA32" s="46">
        <v>0</v>
      </c>
      <c r="AB32" s="46">
        <v>0</v>
      </c>
      <c r="AC32" s="46">
        <v>0</v>
      </c>
      <c r="AD32" s="46">
        <v>1</v>
      </c>
      <c r="AE32" s="46">
        <v>0</v>
      </c>
      <c r="AF32" s="46">
        <v>0</v>
      </c>
      <c r="AG32" s="46">
        <v>0</v>
      </c>
      <c r="AH32" s="46">
        <v>0</v>
      </c>
      <c r="AI32" s="46">
        <v>0</v>
      </c>
      <c r="AJ32" s="46">
        <v>0</v>
      </c>
      <c r="AK32" s="46">
        <v>0</v>
      </c>
      <c r="AL32" s="46">
        <v>0</v>
      </c>
      <c r="AM32" s="46">
        <v>0</v>
      </c>
      <c r="AN32" s="46">
        <v>0</v>
      </c>
      <c r="AO32" s="46">
        <v>0</v>
      </c>
      <c r="AP32" s="46">
        <v>0</v>
      </c>
      <c r="AQ32" s="46">
        <v>0</v>
      </c>
      <c r="AR32" s="46">
        <v>0</v>
      </c>
      <c r="AS32" s="46">
        <v>0</v>
      </c>
      <c r="AT32" s="46">
        <v>1</v>
      </c>
      <c r="AU32" s="46">
        <v>0</v>
      </c>
      <c r="AV32" s="46">
        <v>1</v>
      </c>
      <c r="AW32" s="46">
        <v>1</v>
      </c>
      <c r="AX32" s="46">
        <v>0</v>
      </c>
      <c r="AY32" s="46">
        <v>1</v>
      </c>
      <c r="AZ32" s="46">
        <v>1</v>
      </c>
      <c r="BA32" s="46">
        <v>0</v>
      </c>
      <c r="BB32" s="46">
        <v>0</v>
      </c>
      <c r="BC32" s="46">
        <v>1</v>
      </c>
      <c r="BD32" s="46">
        <v>0</v>
      </c>
      <c r="BE32" s="46">
        <v>0</v>
      </c>
      <c r="BF32" s="46">
        <v>0</v>
      </c>
      <c r="BG32" s="46">
        <v>0</v>
      </c>
      <c r="BH32" s="46">
        <v>0</v>
      </c>
      <c r="BI32" s="46">
        <v>0</v>
      </c>
      <c r="BJ32" s="46">
        <v>0</v>
      </c>
      <c r="BK32" s="46">
        <v>0</v>
      </c>
      <c r="BL32" s="46">
        <v>0</v>
      </c>
      <c r="BM32" s="46">
        <v>0</v>
      </c>
      <c r="BN32" s="46">
        <v>0</v>
      </c>
      <c r="BO32" s="46">
        <v>0</v>
      </c>
      <c r="BP32" s="46">
        <v>0</v>
      </c>
      <c r="BQ32" s="46">
        <v>0</v>
      </c>
      <c r="BR32" s="46">
        <v>0</v>
      </c>
      <c r="BS32" s="46">
        <v>0</v>
      </c>
    </row>
    <row r="33" spans="1:71">
      <c r="A33" s="24">
        <v>32</v>
      </c>
      <c r="B33" s="46">
        <v>2</v>
      </c>
      <c r="C33" s="46">
        <v>3</v>
      </c>
      <c r="D33" s="46">
        <v>30</v>
      </c>
      <c r="E33" s="46">
        <v>0</v>
      </c>
      <c r="F33" s="46">
        <v>20</v>
      </c>
      <c r="G33" s="46">
        <v>10</v>
      </c>
      <c r="H33" s="46">
        <v>20</v>
      </c>
      <c r="I33" s="46">
        <v>0</v>
      </c>
      <c r="J33" s="46">
        <v>0</v>
      </c>
      <c r="K33" s="46">
        <v>0</v>
      </c>
      <c r="L33" s="46">
        <v>20</v>
      </c>
      <c r="M33" s="46">
        <v>0</v>
      </c>
      <c r="N33" s="46">
        <v>10</v>
      </c>
      <c r="O33" s="46">
        <v>1</v>
      </c>
      <c r="P33" s="46">
        <v>45</v>
      </c>
      <c r="Q33" s="46">
        <v>63</v>
      </c>
      <c r="R33" s="46">
        <v>0</v>
      </c>
      <c r="S33" s="46">
        <v>0</v>
      </c>
      <c r="T33" s="46">
        <v>0</v>
      </c>
      <c r="U33" s="46">
        <v>0</v>
      </c>
      <c r="V33" s="46">
        <v>1</v>
      </c>
      <c r="W33" s="46">
        <v>0</v>
      </c>
      <c r="X33" s="46">
        <v>0</v>
      </c>
      <c r="Y33" s="46">
        <v>0</v>
      </c>
      <c r="Z33" s="46">
        <v>0</v>
      </c>
      <c r="AA33" s="46">
        <v>0</v>
      </c>
      <c r="AB33" s="46">
        <v>0</v>
      </c>
      <c r="AC33" s="46">
        <v>0</v>
      </c>
      <c r="AD33" s="46">
        <v>0</v>
      </c>
      <c r="AE33" s="46">
        <v>0</v>
      </c>
      <c r="AF33" s="46">
        <v>0</v>
      </c>
      <c r="AG33" s="46">
        <v>0</v>
      </c>
      <c r="AH33" s="46">
        <v>0</v>
      </c>
      <c r="AI33" s="46">
        <v>0</v>
      </c>
      <c r="AJ33" s="46">
        <v>0</v>
      </c>
      <c r="AK33" s="46">
        <v>0</v>
      </c>
      <c r="AL33" s="46">
        <v>0</v>
      </c>
      <c r="AM33" s="46">
        <v>0</v>
      </c>
      <c r="AN33" s="46">
        <v>0</v>
      </c>
      <c r="AO33" s="46">
        <v>0</v>
      </c>
      <c r="AP33" s="46">
        <v>0</v>
      </c>
      <c r="AQ33" s="46">
        <v>0</v>
      </c>
      <c r="AR33" s="46">
        <v>0</v>
      </c>
      <c r="AS33" s="46">
        <v>0</v>
      </c>
      <c r="AT33" s="46">
        <v>1</v>
      </c>
      <c r="AU33" s="46">
        <v>1</v>
      </c>
      <c r="AV33" s="46">
        <v>0</v>
      </c>
      <c r="AW33" s="46">
        <v>0</v>
      </c>
      <c r="AX33" s="46">
        <v>0</v>
      </c>
      <c r="AY33" s="46">
        <v>1</v>
      </c>
      <c r="AZ33" s="46">
        <v>1</v>
      </c>
      <c r="BA33" s="46">
        <v>0</v>
      </c>
      <c r="BB33" s="46">
        <v>0</v>
      </c>
      <c r="BC33" s="46">
        <v>1</v>
      </c>
      <c r="BD33" s="46">
        <v>0</v>
      </c>
      <c r="BE33" s="46">
        <v>0</v>
      </c>
      <c r="BF33" s="46">
        <v>0</v>
      </c>
      <c r="BG33" s="46">
        <v>0</v>
      </c>
      <c r="BH33" s="46">
        <v>0</v>
      </c>
      <c r="BI33" s="46">
        <v>0</v>
      </c>
      <c r="BJ33" s="46">
        <v>0</v>
      </c>
      <c r="BK33" s="46">
        <v>1</v>
      </c>
      <c r="BL33" s="46">
        <v>0</v>
      </c>
      <c r="BM33" s="46">
        <v>0</v>
      </c>
      <c r="BN33" s="46">
        <v>0</v>
      </c>
      <c r="BO33" s="46">
        <v>0</v>
      </c>
      <c r="BP33" s="46">
        <v>0</v>
      </c>
      <c r="BQ33" s="46">
        <v>0</v>
      </c>
      <c r="BR33" s="46">
        <v>0</v>
      </c>
      <c r="BS33" s="46">
        <v>0</v>
      </c>
    </row>
    <row r="34" spans="1:71">
      <c r="A34" s="24">
        <v>33</v>
      </c>
      <c r="B34" s="46">
        <v>2</v>
      </c>
      <c r="C34" s="46">
        <v>2</v>
      </c>
      <c r="D34" s="46">
        <v>9</v>
      </c>
      <c r="E34" s="46">
        <v>0</v>
      </c>
      <c r="F34" s="46">
        <v>0</v>
      </c>
      <c r="G34" s="46">
        <v>5</v>
      </c>
      <c r="H34" s="46">
        <v>40</v>
      </c>
      <c r="I34" s="46">
        <v>0</v>
      </c>
      <c r="J34" s="46">
        <v>0</v>
      </c>
      <c r="K34" s="46">
        <v>0</v>
      </c>
      <c r="L34" s="46">
        <v>0</v>
      </c>
      <c r="M34" s="46">
        <v>0</v>
      </c>
      <c r="N34" s="46">
        <v>0</v>
      </c>
      <c r="O34" s="46">
        <v>2</v>
      </c>
      <c r="P34" s="46">
        <v>20</v>
      </c>
      <c r="Q34" s="46">
        <v>15</v>
      </c>
      <c r="R34" s="46">
        <v>0</v>
      </c>
      <c r="S34" s="46">
        <v>0</v>
      </c>
      <c r="T34" s="46">
        <v>0</v>
      </c>
      <c r="U34" s="46">
        <v>0</v>
      </c>
      <c r="V34" s="46">
        <v>1</v>
      </c>
      <c r="W34" s="46">
        <v>0</v>
      </c>
      <c r="X34" s="46">
        <v>0</v>
      </c>
      <c r="Y34" s="46">
        <v>0</v>
      </c>
      <c r="Z34" s="46">
        <v>0</v>
      </c>
      <c r="AA34" s="46">
        <v>0</v>
      </c>
      <c r="AB34" s="46">
        <v>0</v>
      </c>
      <c r="AC34" s="46">
        <v>0</v>
      </c>
      <c r="AD34" s="46">
        <v>0</v>
      </c>
      <c r="AE34" s="46">
        <v>0</v>
      </c>
      <c r="AF34" s="46">
        <v>0</v>
      </c>
      <c r="AG34" s="46">
        <v>0</v>
      </c>
      <c r="AH34" s="46">
        <v>0</v>
      </c>
      <c r="AI34" s="46">
        <v>0</v>
      </c>
      <c r="AJ34" s="46">
        <v>0</v>
      </c>
      <c r="AK34" s="46">
        <v>1</v>
      </c>
      <c r="AL34" s="46">
        <v>0</v>
      </c>
      <c r="AM34" s="46">
        <v>0</v>
      </c>
      <c r="AN34" s="46">
        <v>0</v>
      </c>
      <c r="AO34" s="46">
        <v>0</v>
      </c>
      <c r="AP34" s="46">
        <v>0</v>
      </c>
      <c r="AQ34" s="46">
        <v>0</v>
      </c>
      <c r="AR34" s="46">
        <v>0</v>
      </c>
      <c r="AS34" s="46">
        <v>0</v>
      </c>
      <c r="AT34" s="46">
        <v>0</v>
      </c>
      <c r="AU34" s="46">
        <v>0</v>
      </c>
      <c r="AV34" s="46">
        <v>0</v>
      </c>
      <c r="AW34" s="46">
        <v>1</v>
      </c>
      <c r="AX34" s="46">
        <v>0</v>
      </c>
      <c r="AY34" s="46">
        <v>0</v>
      </c>
      <c r="AZ34" s="46">
        <v>0</v>
      </c>
      <c r="BA34" s="46">
        <v>0</v>
      </c>
      <c r="BB34" s="46">
        <v>0</v>
      </c>
      <c r="BC34" s="46">
        <v>0</v>
      </c>
      <c r="BD34" s="46">
        <v>0</v>
      </c>
      <c r="BE34" s="46">
        <v>0</v>
      </c>
      <c r="BF34" s="46">
        <v>0</v>
      </c>
      <c r="BG34" s="46">
        <v>0</v>
      </c>
      <c r="BH34" s="46">
        <v>1</v>
      </c>
      <c r="BI34" s="46">
        <v>1</v>
      </c>
      <c r="BJ34" s="46">
        <v>0</v>
      </c>
      <c r="BK34" s="46">
        <v>0</v>
      </c>
      <c r="BL34" s="46">
        <v>0</v>
      </c>
      <c r="BM34" s="46">
        <v>0</v>
      </c>
      <c r="BN34" s="46">
        <v>1</v>
      </c>
      <c r="BO34" s="46">
        <v>0</v>
      </c>
      <c r="BP34" s="46">
        <v>0</v>
      </c>
      <c r="BQ34" s="46">
        <v>0</v>
      </c>
      <c r="BR34" s="46">
        <v>0</v>
      </c>
      <c r="BS34" s="46">
        <v>0</v>
      </c>
    </row>
    <row r="35" spans="1:71">
      <c r="A35" s="24">
        <v>34</v>
      </c>
      <c r="B35" s="46">
        <v>2</v>
      </c>
      <c r="C35" s="46">
        <v>3</v>
      </c>
      <c r="D35" s="46">
        <v>16</v>
      </c>
      <c r="E35" s="46">
        <v>0</v>
      </c>
      <c r="F35" s="46">
        <v>0</v>
      </c>
      <c r="G35" s="46">
        <v>15</v>
      </c>
      <c r="H35" s="46">
        <v>15</v>
      </c>
      <c r="I35" s="46">
        <v>0</v>
      </c>
      <c r="J35" s="46">
        <v>0</v>
      </c>
      <c r="K35" s="46">
        <v>0</v>
      </c>
      <c r="L35" s="46">
        <v>0</v>
      </c>
      <c r="M35" s="46">
        <v>0</v>
      </c>
      <c r="N35" s="46">
        <v>40</v>
      </c>
      <c r="O35" s="46">
        <v>9</v>
      </c>
      <c r="P35" s="46">
        <v>44</v>
      </c>
      <c r="Q35" s="46">
        <v>74</v>
      </c>
      <c r="R35" s="46">
        <v>0</v>
      </c>
      <c r="S35" s="46">
        <v>1</v>
      </c>
      <c r="T35" s="46">
        <v>0</v>
      </c>
      <c r="U35" s="46">
        <v>0</v>
      </c>
      <c r="V35" s="46">
        <v>0</v>
      </c>
      <c r="W35" s="46">
        <v>0</v>
      </c>
      <c r="X35" s="46">
        <v>0</v>
      </c>
      <c r="Y35" s="46">
        <v>0</v>
      </c>
      <c r="Z35" s="46">
        <v>0</v>
      </c>
      <c r="AA35" s="46">
        <v>0</v>
      </c>
      <c r="AB35" s="46">
        <v>0</v>
      </c>
      <c r="AC35" s="46">
        <v>0</v>
      </c>
      <c r="AD35" s="46">
        <v>0</v>
      </c>
      <c r="AE35" s="46">
        <v>0</v>
      </c>
      <c r="AF35" s="46">
        <v>0</v>
      </c>
      <c r="AG35" s="46">
        <v>0</v>
      </c>
      <c r="AH35" s="46">
        <v>0</v>
      </c>
      <c r="AI35" s="46">
        <v>0</v>
      </c>
      <c r="AJ35" s="46">
        <v>0</v>
      </c>
      <c r="AK35" s="46">
        <v>0</v>
      </c>
      <c r="AL35" s="46">
        <v>0</v>
      </c>
      <c r="AM35" s="46">
        <v>1</v>
      </c>
      <c r="AN35" s="46">
        <v>0</v>
      </c>
      <c r="AO35" s="46">
        <v>0</v>
      </c>
      <c r="AP35" s="46">
        <v>0</v>
      </c>
      <c r="AQ35" s="46">
        <v>0</v>
      </c>
      <c r="AR35" s="46">
        <v>0</v>
      </c>
      <c r="AS35" s="46">
        <v>0</v>
      </c>
      <c r="AT35" s="46">
        <v>1</v>
      </c>
      <c r="AU35" s="46">
        <v>0</v>
      </c>
      <c r="AV35" s="46">
        <v>1</v>
      </c>
      <c r="AW35" s="46">
        <v>1</v>
      </c>
      <c r="AX35" s="46">
        <v>0</v>
      </c>
      <c r="AY35" s="46">
        <v>1</v>
      </c>
      <c r="AZ35" s="46">
        <v>0</v>
      </c>
      <c r="BA35" s="46">
        <v>0</v>
      </c>
      <c r="BB35" s="46">
        <v>0</v>
      </c>
      <c r="BC35" s="46">
        <v>0</v>
      </c>
      <c r="BD35" s="46">
        <v>1</v>
      </c>
      <c r="BE35" s="46">
        <v>0</v>
      </c>
      <c r="BF35" s="46">
        <v>0</v>
      </c>
      <c r="BG35" s="46">
        <v>0</v>
      </c>
      <c r="BH35" s="46">
        <v>0</v>
      </c>
      <c r="BI35" s="46">
        <v>0</v>
      </c>
      <c r="BJ35" s="46">
        <v>0</v>
      </c>
      <c r="BK35" s="46">
        <v>0</v>
      </c>
      <c r="BL35" s="46">
        <v>0</v>
      </c>
      <c r="BM35" s="46">
        <v>0</v>
      </c>
      <c r="BN35" s="46">
        <v>1</v>
      </c>
      <c r="BO35" s="46">
        <v>0</v>
      </c>
      <c r="BP35" s="46">
        <v>0</v>
      </c>
      <c r="BQ35" s="46">
        <v>0</v>
      </c>
      <c r="BR35" s="46">
        <v>0</v>
      </c>
      <c r="BS35" s="46">
        <v>0</v>
      </c>
    </row>
    <row r="36" spans="1:71">
      <c r="A36" s="24">
        <v>35</v>
      </c>
      <c r="B36" s="46">
        <v>2</v>
      </c>
      <c r="C36" s="46">
        <v>3</v>
      </c>
      <c r="D36" s="46">
        <v>0</v>
      </c>
      <c r="E36" s="46">
        <v>0</v>
      </c>
      <c r="F36" s="46">
        <v>0</v>
      </c>
      <c r="G36" s="46">
        <v>10</v>
      </c>
      <c r="H36" s="46">
        <v>15</v>
      </c>
      <c r="I36" s="46">
        <v>0</v>
      </c>
      <c r="J36" s="46">
        <v>0</v>
      </c>
      <c r="K36" s="46">
        <v>0</v>
      </c>
      <c r="L36" s="46">
        <v>0</v>
      </c>
      <c r="M36" s="46">
        <v>55</v>
      </c>
      <c r="N36" s="46">
        <v>0</v>
      </c>
      <c r="O36" s="46">
        <v>2</v>
      </c>
      <c r="P36" s="46">
        <v>24</v>
      </c>
      <c r="Q36" s="46">
        <v>33</v>
      </c>
      <c r="R36" s="46">
        <v>1</v>
      </c>
      <c r="S36" s="46">
        <v>1</v>
      </c>
      <c r="T36" s="46">
        <v>1</v>
      </c>
      <c r="U36" s="46">
        <v>0</v>
      </c>
      <c r="V36" s="46">
        <v>1</v>
      </c>
      <c r="W36" s="46">
        <v>0</v>
      </c>
      <c r="X36" s="46">
        <v>0</v>
      </c>
      <c r="Y36" s="46">
        <v>0</v>
      </c>
      <c r="Z36" s="46">
        <v>0</v>
      </c>
      <c r="AA36" s="46">
        <v>0</v>
      </c>
      <c r="AB36" s="46">
        <v>0</v>
      </c>
      <c r="AC36" s="46">
        <v>0</v>
      </c>
      <c r="AD36" s="46">
        <v>0</v>
      </c>
      <c r="AE36" s="46">
        <v>0</v>
      </c>
      <c r="AF36" s="46">
        <v>0</v>
      </c>
      <c r="AG36" s="46">
        <v>0</v>
      </c>
      <c r="AH36" s="46">
        <v>0</v>
      </c>
      <c r="AI36" s="46">
        <v>0</v>
      </c>
      <c r="AJ36" s="46">
        <v>0</v>
      </c>
      <c r="AK36" s="46">
        <v>0</v>
      </c>
      <c r="AL36" s="46">
        <v>0</v>
      </c>
      <c r="AM36" s="46">
        <v>0</v>
      </c>
      <c r="AN36" s="46">
        <v>0</v>
      </c>
      <c r="AO36" s="46">
        <v>0</v>
      </c>
      <c r="AP36" s="46">
        <v>0</v>
      </c>
      <c r="AQ36" s="46">
        <v>0</v>
      </c>
      <c r="AR36" s="46">
        <v>0</v>
      </c>
      <c r="AS36" s="46">
        <v>0</v>
      </c>
      <c r="AT36" s="46">
        <v>1</v>
      </c>
      <c r="AU36" s="46">
        <v>0</v>
      </c>
      <c r="AV36" s="46">
        <v>0</v>
      </c>
      <c r="AW36" s="46">
        <v>1</v>
      </c>
      <c r="AX36" s="46">
        <v>0</v>
      </c>
      <c r="AY36" s="46">
        <v>0</v>
      </c>
      <c r="AZ36" s="46">
        <v>1</v>
      </c>
      <c r="BA36" s="46">
        <v>0</v>
      </c>
      <c r="BB36" s="46">
        <v>0</v>
      </c>
      <c r="BC36" s="46">
        <v>1</v>
      </c>
      <c r="BD36" s="46">
        <v>0</v>
      </c>
      <c r="BE36" s="46">
        <v>1</v>
      </c>
      <c r="BF36" s="46">
        <v>1</v>
      </c>
      <c r="BG36" s="46">
        <v>1</v>
      </c>
      <c r="BH36" s="46">
        <v>0</v>
      </c>
      <c r="BI36" s="46">
        <v>0</v>
      </c>
      <c r="BJ36" s="46">
        <v>0</v>
      </c>
      <c r="BK36" s="46">
        <v>0</v>
      </c>
      <c r="BL36" s="46">
        <v>1</v>
      </c>
      <c r="BM36" s="46">
        <v>0</v>
      </c>
      <c r="BN36" s="46">
        <v>0</v>
      </c>
      <c r="BO36" s="46">
        <v>1</v>
      </c>
      <c r="BP36" s="46">
        <v>1</v>
      </c>
      <c r="BQ36" s="46">
        <v>1</v>
      </c>
      <c r="BR36" s="46">
        <v>0</v>
      </c>
      <c r="BS36" s="46">
        <v>0</v>
      </c>
    </row>
    <row r="37" spans="1:71">
      <c r="A37" s="24">
        <v>36</v>
      </c>
      <c r="B37" s="46">
        <v>2</v>
      </c>
      <c r="C37" s="46">
        <v>3</v>
      </c>
      <c r="D37" s="46">
        <v>14</v>
      </c>
      <c r="E37" s="46">
        <v>0</v>
      </c>
      <c r="F37" s="46">
        <v>33</v>
      </c>
      <c r="G37" s="46">
        <v>20</v>
      </c>
      <c r="H37" s="46">
        <v>30</v>
      </c>
      <c r="I37" s="46">
        <v>0</v>
      </c>
      <c r="J37" s="46">
        <v>0</v>
      </c>
      <c r="K37" s="46">
        <v>0</v>
      </c>
      <c r="L37" s="46">
        <v>0</v>
      </c>
      <c r="M37" s="46">
        <v>0</v>
      </c>
      <c r="N37" s="46">
        <v>0</v>
      </c>
      <c r="O37" s="46">
        <v>2</v>
      </c>
      <c r="P37" s="46">
        <v>57</v>
      </c>
      <c r="Q37" s="46">
        <v>61</v>
      </c>
      <c r="R37" s="46">
        <v>0</v>
      </c>
      <c r="S37" s="46">
        <v>0</v>
      </c>
      <c r="T37" s="46">
        <v>0</v>
      </c>
      <c r="U37" s="46">
        <v>1</v>
      </c>
      <c r="V37" s="46">
        <v>1</v>
      </c>
      <c r="W37" s="46">
        <v>0</v>
      </c>
      <c r="X37" s="46">
        <v>0</v>
      </c>
      <c r="Y37" s="46">
        <v>0</v>
      </c>
      <c r="Z37" s="46">
        <v>0</v>
      </c>
      <c r="AA37" s="46">
        <v>0</v>
      </c>
      <c r="AB37" s="46">
        <v>0</v>
      </c>
      <c r="AC37" s="46">
        <v>0</v>
      </c>
      <c r="AD37" s="46">
        <v>0</v>
      </c>
      <c r="AE37" s="46">
        <v>0</v>
      </c>
      <c r="AF37" s="46">
        <v>0</v>
      </c>
      <c r="AG37" s="46">
        <v>0</v>
      </c>
      <c r="AH37" s="46">
        <v>0</v>
      </c>
      <c r="AI37" s="46">
        <v>0</v>
      </c>
      <c r="AJ37" s="46">
        <v>0</v>
      </c>
      <c r="AK37" s="46">
        <v>0</v>
      </c>
      <c r="AL37" s="46">
        <v>1</v>
      </c>
      <c r="AM37" s="46">
        <v>0</v>
      </c>
      <c r="AN37" s="46">
        <v>0</v>
      </c>
      <c r="AO37" s="46">
        <v>0</v>
      </c>
      <c r="AP37" s="46">
        <v>0</v>
      </c>
      <c r="AQ37" s="46">
        <v>0</v>
      </c>
      <c r="AR37" s="46">
        <v>0</v>
      </c>
      <c r="AS37" s="46">
        <v>0</v>
      </c>
      <c r="AT37" s="46">
        <v>0</v>
      </c>
      <c r="AU37" s="46">
        <v>0</v>
      </c>
      <c r="AV37" s="46">
        <v>0</v>
      </c>
      <c r="AW37" s="46">
        <v>1</v>
      </c>
      <c r="AX37" s="46">
        <v>0</v>
      </c>
      <c r="AY37" s="46">
        <v>1</v>
      </c>
      <c r="AZ37" s="46">
        <v>1</v>
      </c>
      <c r="BA37" s="46">
        <v>0</v>
      </c>
      <c r="BB37" s="46">
        <v>0</v>
      </c>
      <c r="BC37" s="46">
        <v>1</v>
      </c>
      <c r="BD37" s="46">
        <v>1</v>
      </c>
      <c r="BE37" s="46">
        <v>0</v>
      </c>
      <c r="BF37" s="46">
        <v>0</v>
      </c>
      <c r="BG37" s="46">
        <v>1</v>
      </c>
      <c r="BH37" s="46">
        <v>0</v>
      </c>
      <c r="BI37" s="46">
        <v>0</v>
      </c>
      <c r="BJ37" s="46">
        <v>0</v>
      </c>
      <c r="BK37" s="46">
        <v>0</v>
      </c>
      <c r="BL37" s="46">
        <v>1</v>
      </c>
      <c r="BM37" s="46">
        <v>0</v>
      </c>
      <c r="BN37" s="46">
        <v>1</v>
      </c>
      <c r="BO37" s="46">
        <v>0</v>
      </c>
      <c r="BP37" s="46">
        <v>0</v>
      </c>
      <c r="BQ37" s="46">
        <v>0</v>
      </c>
      <c r="BR37" s="46">
        <v>0</v>
      </c>
      <c r="BS37" s="46">
        <v>0</v>
      </c>
    </row>
    <row r="38" spans="1:71">
      <c r="A38" s="24">
        <v>37</v>
      </c>
      <c r="B38" s="46">
        <v>2</v>
      </c>
      <c r="C38" s="46">
        <v>4</v>
      </c>
      <c r="D38" s="46">
        <v>16</v>
      </c>
      <c r="E38" s="46">
        <v>0</v>
      </c>
      <c r="F38" s="46">
        <v>43</v>
      </c>
      <c r="G38" s="46">
        <v>5</v>
      </c>
      <c r="H38" s="46">
        <v>20</v>
      </c>
      <c r="I38" s="46">
        <v>0</v>
      </c>
      <c r="J38" s="46">
        <v>0</v>
      </c>
      <c r="K38" s="46">
        <v>0</v>
      </c>
      <c r="L38" s="46">
        <v>10</v>
      </c>
      <c r="M38" s="46">
        <v>15</v>
      </c>
      <c r="N38" s="46">
        <v>20</v>
      </c>
      <c r="O38" s="46">
        <v>2</v>
      </c>
      <c r="P38" s="46">
        <v>14</v>
      </c>
      <c r="Q38" s="46">
        <v>18</v>
      </c>
      <c r="R38" s="46">
        <v>0</v>
      </c>
      <c r="S38" s="46">
        <v>1</v>
      </c>
      <c r="T38" s="46">
        <v>0</v>
      </c>
      <c r="U38" s="46">
        <v>0</v>
      </c>
      <c r="V38" s="46">
        <v>0</v>
      </c>
      <c r="W38" s="46">
        <v>0</v>
      </c>
      <c r="X38" s="46">
        <v>0</v>
      </c>
      <c r="Y38" s="46">
        <v>0</v>
      </c>
      <c r="Z38" s="46">
        <v>0</v>
      </c>
      <c r="AA38" s="46">
        <v>0</v>
      </c>
      <c r="AB38" s="46">
        <v>0</v>
      </c>
      <c r="AC38" s="46">
        <v>0</v>
      </c>
      <c r="AD38" s="46">
        <v>0</v>
      </c>
      <c r="AE38" s="46">
        <v>0</v>
      </c>
      <c r="AF38" s="46">
        <v>0</v>
      </c>
      <c r="AG38" s="46">
        <v>0</v>
      </c>
      <c r="AH38" s="46">
        <v>0</v>
      </c>
      <c r="AI38" s="46">
        <v>0</v>
      </c>
      <c r="AJ38" s="46">
        <v>0</v>
      </c>
      <c r="AK38" s="46">
        <v>0</v>
      </c>
      <c r="AL38" s="46">
        <v>0</v>
      </c>
      <c r="AM38" s="46">
        <v>0</v>
      </c>
      <c r="AN38" s="46">
        <v>0</v>
      </c>
      <c r="AO38" s="46">
        <v>0</v>
      </c>
      <c r="AP38" s="46">
        <v>0</v>
      </c>
      <c r="AQ38" s="46">
        <v>1</v>
      </c>
      <c r="AR38" s="46">
        <v>0</v>
      </c>
      <c r="AS38" s="46">
        <v>0</v>
      </c>
      <c r="AT38" s="46">
        <v>1</v>
      </c>
      <c r="AU38" s="46">
        <v>1</v>
      </c>
      <c r="AV38" s="46">
        <v>0</v>
      </c>
      <c r="AW38" s="46">
        <v>1</v>
      </c>
      <c r="AX38" s="46">
        <v>0</v>
      </c>
      <c r="AY38" s="46">
        <v>1</v>
      </c>
      <c r="AZ38" s="46">
        <v>0</v>
      </c>
      <c r="BA38" s="46">
        <v>0</v>
      </c>
      <c r="BB38" s="46">
        <v>0</v>
      </c>
      <c r="BC38" s="46">
        <v>1</v>
      </c>
      <c r="BD38" s="46">
        <v>0</v>
      </c>
      <c r="BE38" s="46">
        <v>0</v>
      </c>
      <c r="BF38" s="46">
        <v>0</v>
      </c>
      <c r="BG38" s="46">
        <v>1</v>
      </c>
      <c r="BH38" s="46">
        <v>0</v>
      </c>
      <c r="BI38" s="46">
        <v>0</v>
      </c>
      <c r="BJ38" s="46">
        <v>0</v>
      </c>
      <c r="BK38" s="46">
        <v>0</v>
      </c>
      <c r="BL38" s="46">
        <v>0</v>
      </c>
      <c r="BM38" s="46">
        <v>0</v>
      </c>
      <c r="BN38" s="46">
        <v>0</v>
      </c>
      <c r="BO38" s="46">
        <v>0</v>
      </c>
      <c r="BP38" s="46">
        <v>0</v>
      </c>
      <c r="BQ38" s="46">
        <v>0</v>
      </c>
      <c r="BR38" s="46">
        <v>0</v>
      </c>
      <c r="BS38" s="46">
        <v>0</v>
      </c>
    </row>
    <row r="39" spans="1:71">
      <c r="A39" s="24">
        <v>38</v>
      </c>
      <c r="B39" s="46">
        <v>2</v>
      </c>
      <c r="C39" s="46">
        <v>1</v>
      </c>
      <c r="D39" s="46">
        <v>10</v>
      </c>
      <c r="E39" s="46">
        <v>0</v>
      </c>
      <c r="F39" s="46">
        <v>0</v>
      </c>
      <c r="G39" s="46">
        <v>0</v>
      </c>
      <c r="H39" s="46">
        <v>0</v>
      </c>
      <c r="I39" s="46">
        <v>0</v>
      </c>
      <c r="J39" s="46">
        <v>0</v>
      </c>
      <c r="K39" s="46">
        <v>0</v>
      </c>
      <c r="L39" s="46">
        <v>0</v>
      </c>
      <c r="M39" s="46">
        <v>0</v>
      </c>
      <c r="N39" s="46">
        <v>0</v>
      </c>
      <c r="O39" s="46">
        <v>0</v>
      </c>
      <c r="P39" s="46">
        <v>0</v>
      </c>
      <c r="Q39" s="46">
        <v>0</v>
      </c>
      <c r="R39" s="46">
        <v>0</v>
      </c>
      <c r="S39" s="46">
        <v>1</v>
      </c>
      <c r="T39" s="46">
        <v>1</v>
      </c>
      <c r="U39" s="46">
        <v>0</v>
      </c>
      <c r="V39" s="46">
        <v>0</v>
      </c>
      <c r="W39" s="46">
        <v>0</v>
      </c>
      <c r="X39" s="46">
        <v>0</v>
      </c>
      <c r="Y39" s="46">
        <v>0</v>
      </c>
      <c r="Z39" s="46">
        <v>0</v>
      </c>
      <c r="AA39" s="46">
        <v>0</v>
      </c>
      <c r="AB39" s="46">
        <v>0</v>
      </c>
      <c r="AC39" s="46">
        <v>0</v>
      </c>
      <c r="AD39" s="46">
        <v>0</v>
      </c>
      <c r="AE39" s="46">
        <v>0</v>
      </c>
      <c r="AF39" s="46">
        <v>0</v>
      </c>
      <c r="AG39" s="46">
        <v>0</v>
      </c>
      <c r="AH39" s="46">
        <v>0</v>
      </c>
      <c r="AI39" s="46">
        <v>0</v>
      </c>
      <c r="AJ39" s="46">
        <v>0</v>
      </c>
      <c r="AK39" s="46">
        <v>0</v>
      </c>
      <c r="AL39" s="46">
        <v>0</v>
      </c>
      <c r="AM39" s="46">
        <v>0</v>
      </c>
      <c r="AN39" s="46">
        <v>0</v>
      </c>
      <c r="AO39" s="46">
        <v>0</v>
      </c>
      <c r="AP39" s="46">
        <v>0</v>
      </c>
      <c r="AQ39" s="46">
        <v>0</v>
      </c>
      <c r="AR39" s="46">
        <v>0</v>
      </c>
      <c r="AS39" s="46">
        <v>0</v>
      </c>
      <c r="AT39" s="46">
        <v>1</v>
      </c>
      <c r="AU39" s="46">
        <v>0</v>
      </c>
      <c r="AV39" s="46">
        <v>1</v>
      </c>
      <c r="AW39" s="46">
        <v>1</v>
      </c>
      <c r="AX39" s="46">
        <v>1</v>
      </c>
      <c r="AY39" s="46">
        <v>1</v>
      </c>
      <c r="AZ39" s="46">
        <v>0</v>
      </c>
      <c r="BA39" s="46">
        <v>0</v>
      </c>
      <c r="BB39" s="46">
        <v>1</v>
      </c>
      <c r="BC39" s="46">
        <v>0</v>
      </c>
      <c r="BD39" s="46">
        <v>1</v>
      </c>
      <c r="BE39" s="46">
        <v>0</v>
      </c>
      <c r="BF39" s="46">
        <v>0</v>
      </c>
      <c r="BG39" s="46">
        <v>0</v>
      </c>
      <c r="BH39" s="46">
        <v>0</v>
      </c>
      <c r="BI39" s="46">
        <v>0</v>
      </c>
      <c r="BJ39" s="46">
        <v>1</v>
      </c>
      <c r="BK39" s="46">
        <v>0</v>
      </c>
      <c r="BL39" s="46">
        <v>0</v>
      </c>
      <c r="BM39" s="46">
        <v>0</v>
      </c>
      <c r="BN39" s="46">
        <v>0</v>
      </c>
      <c r="BO39" s="46">
        <v>0</v>
      </c>
      <c r="BP39" s="46">
        <v>0</v>
      </c>
      <c r="BQ39" s="46">
        <v>0</v>
      </c>
      <c r="BR39" s="46">
        <v>0</v>
      </c>
      <c r="BS39" s="46">
        <v>0</v>
      </c>
    </row>
    <row r="40" spans="1:71">
      <c r="A40" s="24">
        <v>39</v>
      </c>
      <c r="B40" s="46">
        <v>2</v>
      </c>
      <c r="C40" s="46">
        <v>4</v>
      </c>
      <c r="D40" s="46">
        <v>0</v>
      </c>
      <c r="E40" s="46">
        <v>10</v>
      </c>
      <c r="F40" s="46">
        <v>87</v>
      </c>
      <c r="G40" s="46">
        <v>10</v>
      </c>
      <c r="H40" s="46">
        <v>15</v>
      </c>
      <c r="I40" s="46">
        <v>20</v>
      </c>
      <c r="J40" s="46">
        <v>10</v>
      </c>
      <c r="K40" s="46">
        <v>0</v>
      </c>
      <c r="L40" s="46">
        <v>0</v>
      </c>
      <c r="M40" s="46">
        <v>10</v>
      </c>
      <c r="N40" s="46">
        <v>0</v>
      </c>
      <c r="O40" s="46">
        <v>7</v>
      </c>
      <c r="P40" s="46">
        <v>24</v>
      </c>
      <c r="Q40" s="46">
        <v>20</v>
      </c>
      <c r="R40" s="46">
        <v>1</v>
      </c>
      <c r="S40" s="46">
        <v>1</v>
      </c>
      <c r="T40" s="46">
        <v>0</v>
      </c>
      <c r="U40" s="46">
        <v>1</v>
      </c>
      <c r="V40" s="46">
        <v>0</v>
      </c>
      <c r="W40" s="46">
        <v>0</v>
      </c>
      <c r="X40" s="46">
        <v>0</v>
      </c>
      <c r="Y40" s="46">
        <v>0</v>
      </c>
      <c r="Z40" s="46">
        <v>0</v>
      </c>
      <c r="AA40" s="46">
        <v>0</v>
      </c>
      <c r="AB40" s="46">
        <v>0</v>
      </c>
      <c r="AC40" s="46">
        <v>0</v>
      </c>
      <c r="AD40" s="46">
        <v>0</v>
      </c>
      <c r="AE40" s="46">
        <v>0</v>
      </c>
      <c r="AF40" s="46">
        <v>0</v>
      </c>
      <c r="AG40" s="46">
        <v>0</v>
      </c>
      <c r="AH40" s="46">
        <v>0</v>
      </c>
      <c r="AI40" s="46">
        <v>0</v>
      </c>
      <c r="AJ40" s="46">
        <v>0</v>
      </c>
      <c r="AK40" s="46">
        <v>0</v>
      </c>
      <c r="AL40" s="46">
        <v>0</v>
      </c>
      <c r="AM40" s="46">
        <v>0</v>
      </c>
      <c r="AN40" s="46">
        <v>0</v>
      </c>
      <c r="AO40" s="46">
        <v>0</v>
      </c>
      <c r="AP40" s="46">
        <v>0</v>
      </c>
      <c r="AQ40" s="46">
        <v>0</v>
      </c>
      <c r="AR40" s="46">
        <v>0</v>
      </c>
      <c r="AS40" s="46">
        <v>0</v>
      </c>
      <c r="AT40" s="46">
        <v>1</v>
      </c>
      <c r="AU40" s="46">
        <v>0</v>
      </c>
      <c r="AV40" s="46">
        <v>0</v>
      </c>
      <c r="AW40" s="46">
        <v>0</v>
      </c>
      <c r="AX40" s="46">
        <v>0</v>
      </c>
      <c r="AY40" s="46">
        <v>1</v>
      </c>
      <c r="AZ40" s="46">
        <v>0</v>
      </c>
      <c r="BA40" s="46">
        <v>1</v>
      </c>
      <c r="BB40" s="46">
        <v>0</v>
      </c>
      <c r="BC40" s="46">
        <v>0</v>
      </c>
      <c r="BD40" s="46">
        <v>1</v>
      </c>
      <c r="BE40" s="46">
        <v>0</v>
      </c>
      <c r="BF40" s="46">
        <v>0</v>
      </c>
      <c r="BG40" s="46">
        <v>0</v>
      </c>
      <c r="BH40" s="46">
        <v>0</v>
      </c>
      <c r="BI40" s="46">
        <v>1</v>
      </c>
      <c r="BJ40" s="46">
        <v>0</v>
      </c>
      <c r="BK40" s="46">
        <v>0</v>
      </c>
      <c r="BL40" s="46">
        <v>0</v>
      </c>
      <c r="BM40" s="46">
        <v>0</v>
      </c>
      <c r="BN40" s="46">
        <v>0</v>
      </c>
      <c r="BO40" s="46">
        <v>0</v>
      </c>
      <c r="BP40" s="46">
        <v>0</v>
      </c>
      <c r="BQ40" s="46">
        <v>0</v>
      </c>
      <c r="BR40" s="46">
        <v>0</v>
      </c>
      <c r="BS40" s="46">
        <v>0</v>
      </c>
    </row>
    <row r="41" spans="1:71">
      <c r="A41" s="24">
        <v>40</v>
      </c>
      <c r="B41" s="46">
        <v>2</v>
      </c>
      <c r="C41" s="46">
        <v>3</v>
      </c>
      <c r="D41" s="46">
        <v>10</v>
      </c>
      <c r="E41" s="46">
        <v>0</v>
      </c>
      <c r="F41" s="46">
        <v>9</v>
      </c>
      <c r="G41" s="46">
        <v>15</v>
      </c>
      <c r="H41" s="46">
        <v>20</v>
      </c>
      <c r="I41" s="46">
        <v>0</v>
      </c>
      <c r="J41" s="46">
        <v>10</v>
      </c>
      <c r="K41" s="46">
        <v>20</v>
      </c>
      <c r="L41" s="46">
        <v>0</v>
      </c>
      <c r="M41" s="46">
        <v>0</v>
      </c>
      <c r="N41" s="46">
        <v>0</v>
      </c>
      <c r="O41" s="46">
        <v>4</v>
      </c>
      <c r="P41" s="46">
        <v>35</v>
      </c>
      <c r="Q41" s="46">
        <v>51</v>
      </c>
      <c r="R41" s="46">
        <v>1</v>
      </c>
      <c r="S41" s="46">
        <v>0</v>
      </c>
      <c r="T41" s="46">
        <v>0</v>
      </c>
      <c r="U41" s="46">
        <v>0</v>
      </c>
      <c r="V41" s="46">
        <v>0</v>
      </c>
      <c r="W41" s="46">
        <v>0</v>
      </c>
      <c r="X41" s="46">
        <v>0</v>
      </c>
      <c r="Y41" s="46">
        <v>1</v>
      </c>
      <c r="Z41" s="46">
        <v>0</v>
      </c>
      <c r="AA41" s="46">
        <v>0</v>
      </c>
      <c r="AB41" s="46">
        <v>0</v>
      </c>
      <c r="AC41" s="46">
        <v>0</v>
      </c>
      <c r="AD41" s="46">
        <v>0</v>
      </c>
      <c r="AE41" s="46">
        <v>0</v>
      </c>
      <c r="AF41" s="46">
        <v>0</v>
      </c>
      <c r="AG41" s="46">
        <v>0</v>
      </c>
      <c r="AH41" s="46">
        <v>0</v>
      </c>
      <c r="AI41" s="46">
        <v>0</v>
      </c>
      <c r="AJ41" s="46">
        <v>0</v>
      </c>
      <c r="AK41" s="46">
        <v>0</v>
      </c>
      <c r="AL41" s="46">
        <v>0</v>
      </c>
      <c r="AM41" s="46">
        <v>0</v>
      </c>
      <c r="AN41" s="46">
        <v>0</v>
      </c>
      <c r="AO41" s="46">
        <v>0</v>
      </c>
      <c r="AP41" s="46">
        <v>0</v>
      </c>
      <c r="AQ41" s="46">
        <v>0</v>
      </c>
      <c r="AR41" s="46">
        <v>0</v>
      </c>
      <c r="AS41" s="46">
        <v>0</v>
      </c>
      <c r="AT41" s="46">
        <v>1</v>
      </c>
      <c r="AU41" s="46">
        <v>0</v>
      </c>
      <c r="AV41" s="46">
        <v>0</v>
      </c>
      <c r="AW41" s="46">
        <v>0</v>
      </c>
      <c r="AX41" s="46">
        <v>0</v>
      </c>
      <c r="AY41" s="46">
        <v>0</v>
      </c>
      <c r="AZ41" s="46">
        <v>0</v>
      </c>
      <c r="BA41" s="46">
        <v>0</v>
      </c>
      <c r="BB41" s="46">
        <v>0</v>
      </c>
      <c r="BC41" s="46">
        <v>1</v>
      </c>
      <c r="BD41" s="46">
        <v>0</v>
      </c>
      <c r="BE41" s="46">
        <v>0</v>
      </c>
      <c r="BF41" s="46">
        <v>0</v>
      </c>
      <c r="BG41" s="46">
        <v>1</v>
      </c>
      <c r="BH41" s="46">
        <v>0</v>
      </c>
      <c r="BI41" s="46">
        <v>0</v>
      </c>
      <c r="BJ41" s="46">
        <v>0</v>
      </c>
      <c r="BK41" s="46">
        <v>0</v>
      </c>
      <c r="BL41" s="46">
        <v>0</v>
      </c>
      <c r="BM41" s="46">
        <v>0</v>
      </c>
      <c r="BN41" s="46">
        <v>0</v>
      </c>
      <c r="BO41" s="46">
        <v>0</v>
      </c>
      <c r="BP41" s="46">
        <v>0</v>
      </c>
      <c r="BQ41" s="46">
        <v>0</v>
      </c>
      <c r="BR41" s="46">
        <v>0</v>
      </c>
      <c r="BS41" s="46">
        <v>0</v>
      </c>
    </row>
  </sheetData>
  <phoneticPr fontId="1"/>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rgb="FFFFFF00"/>
  </sheetPr>
  <dimension ref="A1:BS41"/>
  <sheetViews>
    <sheetView topLeftCell="A27" workbookViewId="0">
      <selection activeCell="E50" sqref="E50"/>
    </sheetView>
  </sheetViews>
  <sheetFormatPr defaultRowHeight="15"/>
  <cols>
    <col min="1" max="1" width="7.5" style="22" customWidth="1"/>
    <col min="2" max="71" width="7.25" style="22" customWidth="1"/>
    <col min="72" max="16384" width="9" style="1"/>
  </cols>
  <sheetData>
    <row r="1" spans="1:71">
      <c r="A1" s="24" t="s">
        <v>244</v>
      </c>
      <c r="B1" s="25" t="s">
        <v>242</v>
      </c>
      <c r="C1" s="25" t="s">
        <v>287</v>
      </c>
      <c r="D1" s="25" t="s">
        <v>8</v>
      </c>
      <c r="E1" s="25" t="s">
        <v>16</v>
      </c>
      <c r="F1" s="25" t="s">
        <v>17</v>
      </c>
      <c r="G1" s="25" t="s">
        <v>18</v>
      </c>
      <c r="H1" s="25" t="s">
        <v>19</v>
      </c>
      <c r="I1" s="25" t="s">
        <v>20</v>
      </c>
      <c r="J1" s="25" t="s">
        <v>21</v>
      </c>
      <c r="K1" s="25" t="s">
        <v>22</v>
      </c>
      <c r="L1" s="25" t="s">
        <v>23</v>
      </c>
      <c r="M1" s="48" t="s">
        <v>24</v>
      </c>
      <c r="N1" s="45" t="s">
        <v>25</v>
      </c>
      <c r="O1" s="25" t="s">
        <v>26</v>
      </c>
      <c r="P1" s="25" t="s">
        <v>272</v>
      </c>
      <c r="Q1" s="25" t="s">
        <v>274</v>
      </c>
      <c r="R1" s="25" t="s">
        <v>265</v>
      </c>
      <c r="S1" s="25" t="s">
        <v>266</v>
      </c>
      <c r="T1" s="25" t="s">
        <v>267</v>
      </c>
      <c r="U1" s="25" t="s">
        <v>268</v>
      </c>
      <c r="V1" s="25" t="s">
        <v>269</v>
      </c>
      <c r="W1" s="25" t="s">
        <v>270</v>
      </c>
      <c r="X1" s="25" t="s">
        <v>271</v>
      </c>
      <c r="Y1" s="25" t="s">
        <v>257</v>
      </c>
      <c r="Z1" s="25" t="s">
        <v>258</v>
      </c>
      <c r="AA1" s="25" t="s">
        <v>259</v>
      </c>
      <c r="AB1" s="25" t="s">
        <v>260</v>
      </c>
      <c r="AC1" s="25" t="s">
        <v>261</v>
      </c>
      <c r="AD1" s="25" t="s">
        <v>262</v>
      </c>
      <c r="AE1" s="25" t="s">
        <v>263</v>
      </c>
      <c r="AF1" s="25" t="s">
        <v>264</v>
      </c>
      <c r="AG1" s="25" t="s">
        <v>73</v>
      </c>
      <c r="AH1" s="25" t="s">
        <v>74</v>
      </c>
      <c r="AI1" s="25" t="s">
        <v>75</v>
      </c>
      <c r="AJ1" s="25" t="s">
        <v>76</v>
      </c>
      <c r="AK1" s="25" t="s">
        <v>77</v>
      </c>
      <c r="AL1" s="25" t="s">
        <v>78</v>
      </c>
      <c r="AM1" s="25" t="s">
        <v>79</v>
      </c>
      <c r="AN1" s="25" t="s">
        <v>80</v>
      </c>
      <c r="AO1" s="25" t="s">
        <v>243</v>
      </c>
      <c r="AP1" s="25" t="s">
        <v>253</v>
      </c>
      <c r="AQ1" s="25" t="s">
        <v>254</v>
      </c>
      <c r="AR1" s="25" t="s">
        <v>255</v>
      </c>
      <c r="AS1" s="25" t="s">
        <v>256</v>
      </c>
      <c r="AT1" s="25" t="s">
        <v>91</v>
      </c>
      <c r="AU1" s="25" t="s">
        <v>92</v>
      </c>
      <c r="AV1" s="25" t="s">
        <v>93</v>
      </c>
      <c r="AW1" s="25" t="s">
        <v>94</v>
      </c>
      <c r="AX1" s="25" t="s">
        <v>95</v>
      </c>
      <c r="AY1" s="25" t="s">
        <v>96</v>
      </c>
      <c r="AZ1" s="25" t="s">
        <v>97</v>
      </c>
      <c r="BA1" s="25" t="s">
        <v>98</v>
      </c>
      <c r="BB1" s="25" t="s">
        <v>245</v>
      </c>
      <c r="BC1" s="25" t="s">
        <v>246</v>
      </c>
      <c r="BD1" s="25" t="s">
        <v>247</v>
      </c>
      <c r="BE1" s="25" t="s">
        <v>248</v>
      </c>
      <c r="BF1" s="25" t="s">
        <v>249</v>
      </c>
      <c r="BG1" s="25" t="s">
        <v>250</v>
      </c>
      <c r="BH1" s="24" t="s">
        <v>251</v>
      </c>
      <c r="BI1" s="25" t="s">
        <v>125</v>
      </c>
      <c r="BJ1" s="25" t="s">
        <v>126</v>
      </c>
      <c r="BK1" s="25" t="s">
        <v>127</v>
      </c>
      <c r="BL1" s="25" t="s">
        <v>128</v>
      </c>
      <c r="BM1" s="25" t="s">
        <v>129</v>
      </c>
      <c r="BN1" s="25" t="s">
        <v>130</v>
      </c>
      <c r="BO1" s="25" t="s">
        <v>131</v>
      </c>
      <c r="BP1" s="25" t="s">
        <v>132</v>
      </c>
      <c r="BQ1" s="25" t="s">
        <v>133</v>
      </c>
      <c r="BR1" s="25" t="s">
        <v>134</v>
      </c>
      <c r="BS1" s="25" t="s">
        <v>135</v>
      </c>
    </row>
    <row r="2" spans="1:71">
      <c r="A2" s="24">
        <v>1</v>
      </c>
      <c r="B2" s="46">
        <v>1</v>
      </c>
      <c r="C2" s="46">
        <v>2</v>
      </c>
      <c r="D2" s="46">
        <v>7</v>
      </c>
      <c r="E2" s="46">
        <v>0</v>
      </c>
      <c r="F2" s="46">
        <v>0</v>
      </c>
      <c r="G2" s="46">
        <v>20</v>
      </c>
      <c r="H2" s="46">
        <v>30</v>
      </c>
      <c r="I2" s="46">
        <v>0</v>
      </c>
      <c r="J2" s="46">
        <v>0</v>
      </c>
      <c r="K2" s="46">
        <v>0</v>
      </c>
      <c r="L2" s="46">
        <v>0</v>
      </c>
      <c r="M2" s="46">
        <v>0</v>
      </c>
      <c r="N2" s="46">
        <v>0</v>
      </c>
      <c r="O2" s="46">
        <v>0</v>
      </c>
      <c r="P2" s="46">
        <v>43</v>
      </c>
      <c r="Q2" s="46">
        <v>82</v>
      </c>
      <c r="R2" s="46">
        <v>0</v>
      </c>
      <c r="S2" s="46">
        <v>1</v>
      </c>
      <c r="T2" s="46">
        <v>0</v>
      </c>
      <c r="U2" s="46">
        <v>0</v>
      </c>
      <c r="V2" s="46">
        <v>1</v>
      </c>
      <c r="W2" s="46">
        <v>0</v>
      </c>
      <c r="X2" s="46">
        <v>0</v>
      </c>
      <c r="Y2" s="46">
        <v>0</v>
      </c>
      <c r="Z2" s="46">
        <v>0</v>
      </c>
      <c r="AA2" s="46">
        <v>0</v>
      </c>
      <c r="AB2" s="46">
        <v>0</v>
      </c>
      <c r="AC2" s="46">
        <v>0</v>
      </c>
      <c r="AD2" s="46">
        <v>0</v>
      </c>
      <c r="AE2" s="46">
        <v>0</v>
      </c>
      <c r="AF2" s="46">
        <v>0</v>
      </c>
      <c r="AG2" s="46">
        <v>0</v>
      </c>
      <c r="AH2" s="46">
        <v>0</v>
      </c>
      <c r="AI2" s="46">
        <v>0</v>
      </c>
      <c r="AJ2" s="46">
        <v>0</v>
      </c>
      <c r="AK2" s="46">
        <v>0</v>
      </c>
      <c r="AL2" s="46">
        <v>0</v>
      </c>
      <c r="AM2" s="46">
        <v>0</v>
      </c>
      <c r="AN2" s="46">
        <v>0</v>
      </c>
      <c r="AO2" s="46">
        <v>0</v>
      </c>
      <c r="AP2" s="46">
        <v>0</v>
      </c>
      <c r="AQ2" s="46">
        <v>0</v>
      </c>
      <c r="AR2" s="46">
        <v>0</v>
      </c>
      <c r="AS2" s="46">
        <v>0</v>
      </c>
      <c r="AT2" s="46">
        <v>1</v>
      </c>
      <c r="AU2" s="46">
        <v>1</v>
      </c>
      <c r="AV2" s="46">
        <v>0</v>
      </c>
      <c r="AW2" s="46">
        <v>1</v>
      </c>
      <c r="AX2" s="46">
        <v>0</v>
      </c>
      <c r="AY2" s="46">
        <v>0</v>
      </c>
      <c r="AZ2" s="46">
        <v>0</v>
      </c>
      <c r="BA2" s="46">
        <v>0</v>
      </c>
      <c r="BB2" s="46">
        <v>0</v>
      </c>
      <c r="BC2" s="46">
        <v>0</v>
      </c>
      <c r="BD2" s="46">
        <v>0</v>
      </c>
      <c r="BE2" s="46">
        <v>0</v>
      </c>
      <c r="BF2" s="46">
        <v>1</v>
      </c>
      <c r="BG2" s="46">
        <v>1</v>
      </c>
      <c r="BH2" s="46">
        <v>0</v>
      </c>
      <c r="BI2" s="46">
        <v>0</v>
      </c>
      <c r="BJ2" s="46">
        <v>0</v>
      </c>
      <c r="BK2" s="46">
        <v>0</v>
      </c>
      <c r="BL2" s="46">
        <v>1</v>
      </c>
      <c r="BM2" s="46">
        <v>0</v>
      </c>
      <c r="BN2" s="46">
        <v>0</v>
      </c>
      <c r="BO2" s="46">
        <v>0</v>
      </c>
      <c r="BP2" s="46">
        <v>0</v>
      </c>
      <c r="BQ2" s="46">
        <v>0</v>
      </c>
      <c r="BR2" s="46">
        <v>0</v>
      </c>
      <c r="BS2" s="46">
        <v>0</v>
      </c>
    </row>
    <row r="3" spans="1:71">
      <c r="A3" s="24">
        <v>2</v>
      </c>
      <c r="B3" s="46">
        <v>1</v>
      </c>
      <c r="C3" s="46">
        <v>4</v>
      </c>
      <c r="D3" s="46">
        <v>2</v>
      </c>
      <c r="E3" s="46">
        <v>0</v>
      </c>
      <c r="F3" s="46">
        <v>0</v>
      </c>
      <c r="G3" s="46">
        <v>20</v>
      </c>
      <c r="H3" s="46">
        <v>0</v>
      </c>
      <c r="I3" s="46">
        <v>0</v>
      </c>
      <c r="J3" s="46">
        <v>0</v>
      </c>
      <c r="K3" s="46">
        <v>0</v>
      </c>
      <c r="L3" s="46">
        <v>0</v>
      </c>
      <c r="M3" s="46">
        <v>120</v>
      </c>
      <c r="N3" s="46">
        <v>0</v>
      </c>
      <c r="O3" s="46">
        <v>2</v>
      </c>
      <c r="P3" s="46">
        <v>53</v>
      </c>
      <c r="Q3" s="46">
        <v>43</v>
      </c>
      <c r="R3" s="46">
        <v>1</v>
      </c>
      <c r="S3" s="46">
        <v>0</v>
      </c>
      <c r="T3" s="46">
        <v>0</v>
      </c>
      <c r="U3" s="46">
        <v>0</v>
      </c>
      <c r="V3" s="46">
        <v>1</v>
      </c>
      <c r="W3" s="46">
        <v>0</v>
      </c>
      <c r="X3" s="46">
        <v>0</v>
      </c>
      <c r="Y3" s="46">
        <v>0</v>
      </c>
      <c r="Z3" s="46">
        <v>0</v>
      </c>
      <c r="AA3" s="46">
        <v>0</v>
      </c>
      <c r="AB3" s="46">
        <v>0</v>
      </c>
      <c r="AC3" s="46">
        <v>0</v>
      </c>
      <c r="AD3" s="46">
        <v>0</v>
      </c>
      <c r="AE3" s="46">
        <v>0</v>
      </c>
      <c r="AF3" s="46">
        <v>0</v>
      </c>
      <c r="AG3" s="46">
        <v>0</v>
      </c>
      <c r="AH3" s="46">
        <v>0</v>
      </c>
      <c r="AI3" s="46">
        <v>0</v>
      </c>
      <c r="AJ3" s="46">
        <v>0</v>
      </c>
      <c r="AK3" s="46">
        <v>0</v>
      </c>
      <c r="AL3" s="46">
        <v>0</v>
      </c>
      <c r="AM3" s="46">
        <v>0</v>
      </c>
      <c r="AN3" s="46">
        <v>0</v>
      </c>
      <c r="AO3" s="46">
        <v>1</v>
      </c>
      <c r="AP3" s="46">
        <v>0</v>
      </c>
      <c r="AQ3" s="46">
        <v>0</v>
      </c>
      <c r="AR3" s="46">
        <v>0</v>
      </c>
      <c r="AS3" s="46">
        <v>0</v>
      </c>
      <c r="AT3" s="46">
        <v>1</v>
      </c>
      <c r="AU3" s="46">
        <v>0</v>
      </c>
      <c r="AV3" s="46">
        <v>0</v>
      </c>
      <c r="AW3" s="46">
        <v>0</v>
      </c>
      <c r="AX3" s="46">
        <v>0</v>
      </c>
      <c r="AY3" s="46">
        <v>1</v>
      </c>
      <c r="AZ3" s="46">
        <v>0</v>
      </c>
      <c r="BA3" s="46">
        <v>0</v>
      </c>
      <c r="BB3" s="46">
        <v>0</v>
      </c>
      <c r="BC3" s="46">
        <v>0</v>
      </c>
      <c r="BD3" s="46">
        <v>1</v>
      </c>
      <c r="BE3" s="46">
        <v>0</v>
      </c>
      <c r="BF3" s="46">
        <v>1</v>
      </c>
      <c r="BG3" s="46">
        <v>1</v>
      </c>
      <c r="BH3" s="46">
        <v>0</v>
      </c>
      <c r="BI3" s="46">
        <v>1</v>
      </c>
      <c r="BJ3" s="46">
        <v>0</v>
      </c>
      <c r="BK3" s="46">
        <v>0</v>
      </c>
      <c r="BL3" s="46">
        <v>0</v>
      </c>
      <c r="BM3" s="46">
        <v>0</v>
      </c>
      <c r="BN3" s="46">
        <v>0</v>
      </c>
      <c r="BO3" s="46">
        <v>0</v>
      </c>
      <c r="BP3" s="46">
        <v>0</v>
      </c>
      <c r="BQ3" s="46">
        <v>0</v>
      </c>
      <c r="BR3" s="46">
        <v>0</v>
      </c>
      <c r="BS3" s="46">
        <v>1</v>
      </c>
    </row>
    <row r="4" spans="1:71">
      <c r="A4" s="24">
        <v>3</v>
      </c>
      <c r="B4" s="46">
        <v>1</v>
      </c>
      <c r="C4" s="46">
        <v>4</v>
      </c>
      <c r="D4" s="46">
        <v>30</v>
      </c>
      <c r="E4" s="46">
        <v>20</v>
      </c>
      <c r="F4" s="46">
        <v>0</v>
      </c>
      <c r="G4" s="46">
        <v>20</v>
      </c>
      <c r="H4" s="46">
        <v>20</v>
      </c>
      <c r="I4" s="46">
        <v>15</v>
      </c>
      <c r="J4" s="46">
        <v>15</v>
      </c>
      <c r="K4" s="46">
        <v>20</v>
      </c>
      <c r="L4" s="46">
        <v>10</v>
      </c>
      <c r="M4" s="46">
        <v>10</v>
      </c>
      <c r="N4" s="46">
        <v>15</v>
      </c>
      <c r="O4" s="46">
        <v>0</v>
      </c>
      <c r="P4" s="46">
        <v>41</v>
      </c>
      <c r="Q4" s="46">
        <v>33</v>
      </c>
      <c r="R4" s="46">
        <v>0</v>
      </c>
      <c r="S4" s="46">
        <v>0</v>
      </c>
      <c r="T4" s="46">
        <v>0</v>
      </c>
      <c r="U4" s="46">
        <v>0</v>
      </c>
      <c r="V4" s="46">
        <v>0</v>
      </c>
      <c r="W4" s="46">
        <v>0</v>
      </c>
      <c r="X4" s="46">
        <v>0</v>
      </c>
      <c r="Y4" s="46">
        <v>0</v>
      </c>
      <c r="Z4" s="46">
        <v>0</v>
      </c>
      <c r="AA4" s="46">
        <v>0</v>
      </c>
      <c r="AB4" s="46">
        <v>0</v>
      </c>
      <c r="AC4" s="46">
        <v>0</v>
      </c>
      <c r="AD4" s="46">
        <v>0</v>
      </c>
      <c r="AE4" s="46">
        <v>0</v>
      </c>
      <c r="AF4" s="46">
        <v>0</v>
      </c>
      <c r="AG4" s="46">
        <v>0</v>
      </c>
      <c r="AH4" s="46">
        <v>0</v>
      </c>
      <c r="AI4" s="46">
        <v>1</v>
      </c>
      <c r="AJ4" s="46">
        <v>1</v>
      </c>
      <c r="AK4" s="46">
        <v>0</v>
      </c>
      <c r="AL4" s="46">
        <v>0</v>
      </c>
      <c r="AM4" s="46">
        <v>0</v>
      </c>
      <c r="AN4" s="46">
        <v>0</v>
      </c>
      <c r="AO4" s="46">
        <v>0</v>
      </c>
      <c r="AP4" s="46">
        <v>1</v>
      </c>
      <c r="AQ4" s="46">
        <v>1</v>
      </c>
      <c r="AR4" s="46">
        <v>0</v>
      </c>
      <c r="AS4" s="46">
        <v>0</v>
      </c>
      <c r="AT4" s="46">
        <v>1</v>
      </c>
      <c r="AU4" s="46">
        <v>1</v>
      </c>
      <c r="AV4" s="46">
        <v>0</v>
      </c>
      <c r="AW4" s="46">
        <v>0</v>
      </c>
      <c r="AX4" s="46">
        <v>0</v>
      </c>
      <c r="AY4" s="46">
        <v>0</v>
      </c>
      <c r="AZ4" s="46">
        <v>1</v>
      </c>
      <c r="BA4" s="46">
        <v>0</v>
      </c>
      <c r="BB4" s="46">
        <v>0</v>
      </c>
      <c r="BC4" s="46">
        <v>0</v>
      </c>
      <c r="BD4" s="46">
        <v>1</v>
      </c>
      <c r="BE4" s="46">
        <v>0</v>
      </c>
      <c r="BF4" s="46">
        <v>0</v>
      </c>
      <c r="BG4" s="46">
        <v>0</v>
      </c>
      <c r="BH4" s="46">
        <v>0</v>
      </c>
      <c r="BI4" s="46">
        <v>0</v>
      </c>
      <c r="BJ4" s="46">
        <v>0</v>
      </c>
      <c r="BK4" s="46">
        <v>0</v>
      </c>
      <c r="BL4" s="46">
        <v>0</v>
      </c>
      <c r="BM4" s="46">
        <v>0</v>
      </c>
      <c r="BN4" s="46">
        <v>0</v>
      </c>
      <c r="BO4" s="46">
        <v>0</v>
      </c>
      <c r="BP4" s="46">
        <v>0</v>
      </c>
      <c r="BQ4" s="46">
        <v>0</v>
      </c>
      <c r="BR4" s="46">
        <v>0</v>
      </c>
      <c r="BS4" s="46">
        <v>0</v>
      </c>
    </row>
    <row r="5" spans="1:71">
      <c r="A5" s="24">
        <v>4</v>
      </c>
      <c r="B5" s="46">
        <v>1</v>
      </c>
      <c r="C5" s="46">
        <v>3</v>
      </c>
      <c r="D5" s="46">
        <v>10</v>
      </c>
      <c r="E5" s="46">
        <v>0</v>
      </c>
      <c r="F5" s="46">
        <v>0</v>
      </c>
      <c r="G5" s="46">
        <v>30</v>
      </c>
      <c r="H5" s="46">
        <v>20</v>
      </c>
      <c r="I5" s="46">
        <v>0</v>
      </c>
      <c r="J5" s="46">
        <v>0</v>
      </c>
      <c r="K5" s="46">
        <v>0</v>
      </c>
      <c r="L5" s="46">
        <v>0</v>
      </c>
      <c r="M5" s="46">
        <v>0</v>
      </c>
      <c r="N5" s="46">
        <v>30</v>
      </c>
      <c r="O5" s="46">
        <v>0</v>
      </c>
      <c r="P5" s="46">
        <v>61</v>
      </c>
      <c r="Q5" s="46">
        <v>52</v>
      </c>
      <c r="R5" s="46">
        <v>1</v>
      </c>
      <c r="S5" s="46">
        <v>1</v>
      </c>
      <c r="T5" s="46">
        <v>1</v>
      </c>
      <c r="U5" s="46">
        <v>0</v>
      </c>
      <c r="V5" s="46">
        <v>0</v>
      </c>
      <c r="W5" s="46">
        <v>1</v>
      </c>
      <c r="X5" s="46">
        <v>0</v>
      </c>
      <c r="Y5" s="46">
        <v>0</v>
      </c>
      <c r="Z5" s="46">
        <v>0</v>
      </c>
      <c r="AA5" s="46">
        <v>0</v>
      </c>
      <c r="AB5" s="46">
        <v>0</v>
      </c>
      <c r="AC5" s="46">
        <v>0</v>
      </c>
      <c r="AD5" s="46">
        <v>0</v>
      </c>
      <c r="AE5" s="46">
        <v>0</v>
      </c>
      <c r="AF5" s="46">
        <v>0</v>
      </c>
      <c r="AG5" s="46">
        <v>0</v>
      </c>
      <c r="AH5" s="46">
        <v>0</v>
      </c>
      <c r="AI5" s="46">
        <v>0</v>
      </c>
      <c r="AJ5" s="46">
        <v>0</v>
      </c>
      <c r="AK5" s="46">
        <v>0</v>
      </c>
      <c r="AL5" s="46">
        <v>0</v>
      </c>
      <c r="AM5" s="46">
        <v>0</v>
      </c>
      <c r="AN5" s="46">
        <v>0</v>
      </c>
      <c r="AO5" s="46">
        <v>0</v>
      </c>
      <c r="AP5" s="46">
        <v>0</v>
      </c>
      <c r="AQ5" s="46">
        <v>0</v>
      </c>
      <c r="AR5" s="46">
        <v>0</v>
      </c>
      <c r="AS5" s="46">
        <v>0</v>
      </c>
      <c r="AT5" s="46">
        <v>0</v>
      </c>
      <c r="AU5" s="46">
        <v>0</v>
      </c>
      <c r="AV5" s="46">
        <v>0</v>
      </c>
      <c r="AW5" s="46">
        <v>0</v>
      </c>
      <c r="AX5" s="46">
        <v>0</v>
      </c>
      <c r="AY5" s="46">
        <v>1</v>
      </c>
      <c r="AZ5" s="46">
        <v>0</v>
      </c>
      <c r="BA5" s="46">
        <v>0</v>
      </c>
      <c r="BB5" s="46">
        <v>0</v>
      </c>
      <c r="BC5" s="46">
        <v>1</v>
      </c>
      <c r="BD5" s="46">
        <v>0</v>
      </c>
      <c r="BE5" s="46">
        <v>0</v>
      </c>
      <c r="BF5" s="46">
        <v>0</v>
      </c>
      <c r="BG5" s="46">
        <v>0</v>
      </c>
      <c r="BH5" s="46">
        <v>0</v>
      </c>
      <c r="BI5" s="46">
        <v>0</v>
      </c>
      <c r="BJ5" s="46">
        <v>0</v>
      </c>
      <c r="BK5" s="46">
        <v>0</v>
      </c>
      <c r="BL5" s="46">
        <v>0</v>
      </c>
      <c r="BM5" s="46">
        <v>1</v>
      </c>
      <c r="BN5" s="46">
        <v>0</v>
      </c>
      <c r="BO5" s="46">
        <v>1</v>
      </c>
      <c r="BP5" s="46">
        <v>0</v>
      </c>
      <c r="BQ5" s="46">
        <v>0</v>
      </c>
      <c r="BR5" s="46">
        <v>0</v>
      </c>
      <c r="BS5" s="46">
        <v>0</v>
      </c>
    </row>
    <row r="6" spans="1:71">
      <c r="A6" s="24">
        <v>5</v>
      </c>
      <c r="B6" s="46">
        <v>1</v>
      </c>
      <c r="C6" s="46">
        <v>3</v>
      </c>
      <c r="D6" s="46">
        <v>15</v>
      </c>
      <c r="E6" s="46">
        <v>0</v>
      </c>
      <c r="F6" s="46">
        <v>0</v>
      </c>
      <c r="G6" s="46">
        <v>10</v>
      </c>
      <c r="H6" s="46">
        <v>10</v>
      </c>
      <c r="I6" s="46">
        <v>0</v>
      </c>
      <c r="J6" s="46">
        <v>0</v>
      </c>
      <c r="K6" s="46">
        <v>0</v>
      </c>
      <c r="L6" s="46">
        <v>0</v>
      </c>
      <c r="M6" s="46">
        <v>0</v>
      </c>
      <c r="N6" s="46">
        <v>32</v>
      </c>
      <c r="O6" s="46">
        <v>5</v>
      </c>
      <c r="P6" s="46">
        <v>22</v>
      </c>
      <c r="Q6" s="46">
        <v>10</v>
      </c>
      <c r="R6" s="46">
        <v>1</v>
      </c>
      <c r="S6" s="46">
        <v>1</v>
      </c>
      <c r="T6" s="46">
        <v>1</v>
      </c>
      <c r="U6" s="46">
        <v>0</v>
      </c>
      <c r="V6" s="46">
        <v>0</v>
      </c>
      <c r="W6" s="46">
        <v>0</v>
      </c>
      <c r="X6" s="46">
        <v>0</v>
      </c>
      <c r="Y6" s="46">
        <v>0</v>
      </c>
      <c r="Z6" s="46">
        <v>0</v>
      </c>
      <c r="AA6" s="46">
        <v>0</v>
      </c>
      <c r="AB6" s="46">
        <v>0</v>
      </c>
      <c r="AC6" s="46">
        <v>0</v>
      </c>
      <c r="AD6" s="46">
        <v>0</v>
      </c>
      <c r="AE6" s="46">
        <v>0</v>
      </c>
      <c r="AF6" s="46">
        <v>0</v>
      </c>
      <c r="AG6" s="46">
        <v>1</v>
      </c>
      <c r="AH6" s="46">
        <v>0</v>
      </c>
      <c r="AI6" s="46">
        <v>0</v>
      </c>
      <c r="AJ6" s="46">
        <v>0</v>
      </c>
      <c r="AK6" s="46">
        <v>1</v>
      </c>
      <c r="AL6" s="46">
        <v>0</v>
      </c>
      <c r="AM6" s="46">
        <v>0</v>
      </c>
      <c r="AN6" s="46">
        <v>0</v>
      </c>
      <c r="AO6" s="46">
        <v>0</v>
      </c>
      <c r="AP6" s="46">
        <v>0</v>
      </c>
      <c r="AQ6" s="46">
        <v>0</v>
      </c>
      <c r="AR6" s="46">
        <v>1</v>
      </c>
      <c r="AS6" s="46">
        <v>0</v>
      </c>
      <c r="AT6" s="46">
        <v>1</v>
      </c>
      <c r="AU6" s="46">
        <v>0</v>
      </c>
      <c r="AV6" s="46">
        <v>1</v>
      </c>
      <c r="AW6" s="46">
        <v>0</v>
      </c>
      <c r="AX6" s="46">
        <v>1</v>
      </c>
      <c r="AY6" s="46">
        <v>1</v>
      </c>
      <c r="AZ6" s="46">
        <v>1</v>
      </c>
      <c r="BA6" s="46">
        <v>1</v>
      </c>
      <c r="BB6" s="46">
        <v>0</v>
      </c>
      <c r="BC6" s="46">
        <v>0</v>
      </c>
      <c r="BD6" s="46">
        <v>0</v>
      </c>
      <c r="BE6" s="46">
        <v>0</v>
      </c>
      <c r="BF6" s="46">
        <v>1</v>
      </c>
      <c r="BG6" s="46">
        <v>1</v>
      </c>
      <c r="BH6" s="46">
        <v>0</v>
      </c>
      <c r="BI6" s="46">
        <v>1</v>
      </c>
      <c r="BJ6" s="46">
        <v>0</v>
      </c>
      <c r="BK6" s="46">
        <v>0</v>
      </c>
      <c r="BL6" s="46">
        <v>0</v>
      </c>
      <c r="BM6" s="46">
        <v>0</v>
      </c>
      <c r="BN6" s="46">
        <v>0</v>
      </c>
      <c r="BO6" s="46">
        <v>0</v>
      </c>
      <c r="BP6" s="46">
        <v>0</v>
      </c>
      <c r="BQ6" s="46">
        <v>0</v>
      </c>
      <c r="BR6" s="46">
        <v>0</v>
      </c>
      <c r="BS6" s="46">
        <v>0</v>
      </c>
    </row>
    <row r="7" spans="1:71">
      <c r="A7" s="24">
        <v>6</v>
      </c>
      <c r="B7" s="46">
        <v>1</v>
      </c>
      <c r="C7" s="46">
        <v>3</v>
      </c>
      <c r="D7" s="46">
        <v>18</v>
      </c>
      <c r="E7" s="46">
        <v>0</v>
      </c>
      <c r="F7" s="46">
        <v>9</v>
      </c>
      <c r="G7" s="46">
        <v>10</v>
      </c>
      <c r="H7" s="46">
        <v>339</v>
      </c>
      <c r="I7" s="46">
        <v>0</v>
      </c>
      <c r="J7" s="46">
        <v>0</v>
      </c>
      <c r="K7" s="46">
        <v>0</v>
      </c>
      <c r="L7" s="46">
        <v>30</v>
      </c>
      <c r="M7" s="46">
        <v>0</v>
      </c>
      <c r="N7" s="46">
        <v>0</v>
      </c>
      <c r="O7" s="46">
        <v>2</v>
      </c>
      <c r="P7" s="46">
        <v>31</v>
      </c>
      <c r="Q7" s="46">
        <v>73</v>
      </c>
      <c r="R7" s="46">
        <v>0</v>
      </c>
      <c r="S7" s="46">
        <v>1</v>
      </c>
      <c r="T7" s="46">
        <v>0</v>
      </c>
      <c r="U7" s="46">
        <v>0</v>
      </c>
      <c r="V7" s="46">
        <v>2</v>
      </c>
      <c r="W7" s="46">
        <v>0</v>
      </c>
      <c r="X7" s="46">
        <v>1</v>
      </c>
      <c r="Y7" s="46">
        <v>1</v>
      </c>
      <c r="Z7" s="46">
        <v>0</v>
      </c>
      <c r="AA7" s="46">
        <v>1</v>
      </c>
      <c r="AB7" s="46">
        <v>0</v>
      </c>
      <c r="AC7" s="46">
        <v>0</v>
      </c>
      <c r="AD7" s="46">
        <v>1</v>
      </c>
      <c r="AE7" s="46">
        <v>0</v>
      </c>
      <c r="AF7" s="46">
        <v>0</v>
      </c>
      <c r="AG7" s="46">
        <v>0</v>
      </c>
      <c r="AH7" s="46">
        <v>0</v>
      </c>
      <c r="AI7" s="46">
        <v>0</v>
      </c>
      <c r="AJ7" s="46">
        <v>0</v>
      </c>
      <c r="AK7" s="46">
        <v>0</v>
      </c>
      <c r="AL7" s="46">
        <v>0</v>
      </c>
      <c r="AM7" s="46">
        <v>1</v>
      </c>
      <c r="AN7" s="46">
        <v>0</v>
      </c>
      <c r="AO7" s="46">
        <v>0</v>
      </c>
      <c r="AP7" s="46">
        <v>0</v>
      </c>
      <c r="AQ7" s="46">
        <v>0</v>
      </c>
      <c r="AR7" s="46">
        <v>0</v>
      </c>
      <c r="AS7" s="46">
        <v>0</v>
      </c>
      <c r="AT7" s="46">
        <v>0</v>
      </c>
      <c r="AU7" s="46">
        <v>0</v>
      </c>
      <c r="AV7" s="46">
        <v>0</v>
      </c>
      <c r="AW7" s="46">
        <v>1</v>
      </c>
      <c r="AX7" s="46">
        <v>0</v>
      </c>
      <c r="AY7" s="46">
        <v>1</v>
      </c>
      <c r="AZ7" s="46">
        <v>0</v>
      </c>
      <c r="BA7" s="46">
        <v>0</v>
      </c>
      <c r="BB7" s="46">
        <v>1</v>
      </c>
      <c r="BC7" s="46">
        <v>0</v>
      </c>
      <c r="BD7" s="46">
        <v>0</v>
      </c>
      <c r="BE7" s="46">
        <v>0</v>
      </c>
      <c r="BF7" s="46">
        <v>1</v>
      </c>
      <c r="BG7" s="46">
        <v>1</v>
      </c>
      <c r="BH7" s="46">
        <v>0</v>
      </c>
      <c r="BI7" s="46">
        <v>0</v>
      </c>
      <c r="BJ7" s="46">
        <v>0</v>
      </c>
      <c r="BK7" s="46">
        <v>0</v>
      </c>
      <c r="BL7" s="46">
        <v>0</v>
      </c>
      <c r="BM7" s="46">
        <v>0</v>
      </c>
      <c r="BN7" s="46">
        <v>0</v>
      </c>
      <c r="BO7" s="46">
        <v>0</v>
      </c>
      <c r="BP7" s="46">
        <v>0</v>
      </c>
      <c r="BQ7" s="46">
        <v>0</v>
      </c>
      <c r="BR7" s="46">
        <v>1</v>
      </c>
      <c r="BS7" s="46">
        <v>0</v>
      </c>
    </row>
    <row r="8" spans="1:71">
      <c r="A8" s="24">
        <v>7</v>
      </c>
      <c r="B8" s="46">
        <v>1</v>
      </c>
      <c r="C8" s="46">
        <v>3</v>
      </c>
      <c r="D8" s="46">
        <v>10</v>
      </c>
      <c r="E8" s="46">
        <v>0</v>
      </c>
      <c r="F8" s="46">
        <v>0</v>
      </c>
      <c r="G8" s="46">
        <v>15</v>
      </c>
      <c r="H8" s="46">
        <v>0</v>
      </c>
      <c r="I8" s="46">
        <v>0</v>
      </c>
      <c r="J8" s="46">
        <v>0</v>
      </c>
      <c r="K8" s="46">
        <v>0</v>
      </c>
      <c r="L8" s="46">
        <v>0</v>
      </c>
      <c r="M8" s="46">
        <v>71</v>
      </c>
      <c r="N8" s="46">
        <v>0</v>
      </c>
      <c r="O8" s="46">
        <v>2</v>
      </c>
      <c r="P8" s="46">
        <v>39</v>
      </c>
      <c r="Q8" s="46">
        <v>40</v>
      </c>
      <c r="R8" s="46">
        <v>0</v>
      </c>
      <c r="S8" s="46">
        <v>1</v>
      </c>
      <c r="T8" s="46">
        <v>0</v>
      </c>
      <c r="U8" s="46">
        <v>0</v>
      </c>
      <c r="V8" s="46">
        <v>0</v>
      </c>
      <c r="W8" s="46">
        <v>0</v>
      </c>
      <c r="X8" s="46">
        <v>0</v>
      </c>
      <c r="Y8" s="46">
        <v>0</v>
      </c>
      <c r="Z8" s="46">
        <v>0</v>
      </c>
      <c r="AA8" s="46">
        <v>0</v>
      </c>
      <c r="AB8" s="46">
        <v>0</v>
      </c>
      <c r="AC8" s="46">
        <v>0</v>
      </c>
      <c r="AD8" s="46">
        <v>0</v>
      </c>
      <c r="AE8" s="46">
        <v>0</v>
      </c>
      <c r="AF8" s="46">
        <v>0</v>
      </c>
      <c r="AG8" s="46">
        <v>0</v>
      </c>
      <c r="AH8" s="46">
        <v>0</v>
      </c>
      <c r="AI8" s="46">
        <v>0</v>
      </c>
      <c r="AJ8" s="46">
        <v>0</v>
      </c>
      <c r="AK8" s="46">
        <v>0</v>
      </c>
      <c r="AL8" s="46">
        <v>1</v>
      </c>
      <c r="AM8" s="46">
        <v>1</v>
      </c>
      <c r="AN8" s="46">
        <v>0</v>
      </c>
      <c r="AO8" s="46">
        <v>0</v>
      </c>
      <c r="AP8" s="46">
        <v>0</v>
      </c>
      <c r="AQ8" s="46">
        <v>0</v>
      </c>
      <c r="AR8" s="46">
        <v>0</v>
      </c>
      <c r="AS8" s="46">
        <v>0</v>
      </c>
      <c r="AT8" s="46">
        <v>1</v>
      </c>
      <c r="AU8" s="46">
        <v>1</v>
      </c>
      <c r="AV8" s="46">
        <v>0</v>
      </c>
      <c r="AW8" s="46">
        <v>0</v>
      </c>
      <c r="AX8" s="46">
        <v>0</v>
      </c>
      <c r="AY8" s="46">
        <v>0</v>
      </c>
      <c r="AZ8" s="46">
        <v>0</v>
      </c>
      <c r="BA8" s="46">
        <v>1</v>
      </c>
      <c r="BB8" s="46">
        <v>0</v>
      </c>
      <c r="BC8" s="46">
        <v>0</v>
      </c>
      <c r="BD8" s="46">
        <v>0</v>
      </c>
      <c r="BE8" s="46">
        <v>0</v>
      </c>
      <c r="BF8" s="46">
        <v>0</v>
      </c>
      <c r="BG8" s="46">
        <v>1</v>
      </c>
      <c r="BH8" s="46">
        <v>0</v>
      </c>
      <c r="BI8" s="46">
        <v>0</v>
      </c>
      <c r="BJ8" s="46">
        <v>0</v>
      </c>
      <c r="BK8" s="46">
        <v>0</v>
      </c>
      <c r="BL8" s="46">
        <v>0</v>
      </c>
      <c r="BM8" s="46">
        <v>0</v>
      </c>
      <c r="BN8" s="46">
        <v>0</v>
      </c>
      <c r="BO8" s="46">
        <v>0</v>
      </c>
      <c r="BP8" s="46">
        <v>0</v>
      </c>
      <c r="BQ8" s="46">
        <v>1</v>
      </c>
      <c r="BR8" s="46">
        <v>0</v>
      </c>
      <c r="BS8" s="46">
        <v>0</v>
      </c>
    </row>
    <row r="9" spans="1:71">
      <c r="A9" s="24">
        <v>8</v>
      </c>
      <c r="B9" s="46">
        <v>1</v>
      </c>
      <c r="C9" s="46">
        <v>4</v>
      </c>
      <c r="D9" s="46">
        <v>35</v>
      </c>
      <c r="E9" s="46">
        <v>0</v>
      </c>
      <c r="F9" s="46">
        <v>30</v>
      </c>
      <c r="G9" s="46">
        <v>20</v>
      </c>
      <c r="H9" s="46">
        <v>0</v>
      </c>
      <c r="I9" s="46">
        <v>10</v>
      </c>
      <c r="J9" s="46">
        <v>0</v>
      </c>
      <c r="K9" s="46">
        <v>0</v>
      </c>
      <c r="L9" s="46">
        <v>0</v>
      </c>
      <c r="M9" s="46">
        <v>60</v>
      </c>
      <c r="N9" s="46">
        <v>2000</v>
      </c>
      <c r="O9" s="46">
        <v>0</v>
      </c>
      <c r="P9" s="46">
        <v>79</v>
      </c>
      <c r="Q9" s="46">
        <v>39</v>
      </c>
      <c r="R9" s="46">
        <v>0</v>
      </c>
      <c r="S9" s="46">
        <v>0</v>
      </c>
      <c r="T9" s="46">
        <v>1</v>
      </c>
      <c r="U9" s="46">
        <v>0</v>
      </c>
      <c r="V9" s="46">
        <v>1</v>
      </c>
      <c r="W9" s="46">
        <v>0</v>
      </c>
      <c r="X9" s="46">
        <v>0</v>
      </c>
      <c r="Y9" s="46">
        <v>0</v>
      </c>
      <c r="Z9" s="46">
        <v>0</v>
      </c>
      <c r="AA9" s="46">
        <v>0</v>
      </c>
      <c r="AB9" s="46">
        <v>0</v>
      </c>
      <c r="AC9" s="46">
        <v>0</v>
      </c>
      <c r="AD9" s="46">
        <v>0</v>
      </c>
      <c r="AE9" s="46">
        <v>0</v>
      </c>
      <c r="AF9" s="46">
        <v>0</v>
      </c>
      <c r="AG9" s="46">
        <v>0</v>
      </c>
      <c r="AH9" s="46">
        <v>0</v>
      </c>
      <c r="AI9" s="46">
        <v>0</v>
      </c>
      <c r="AJ9" s="46">
        <v>0</v>
      </c>
      <c r="AK9" s="46">
        <v>0</v>
      </c>
      <c r="AL9" s="46">
        <v>0</v>
      </c>
      <c r="AM9" s="46">
        <v>0</v>
      </c>
      <c r="AN9" s="46">
        <v>0</v>
      </c>
      <c r="AO9" s="46">
        <v>0</v>
      </c>
      <c r="AP9" s="46">
        <v>0</v>
      </c>
      <c r="AQ9" s="46">
        <v>0</v>
      </c>
      <c r="AR9" s="46">
        <v>0</v>
      </c>
      <c r="AS9" s="46">
        <v>0</v>
      </c>
      <c r="AT9" s="46">
        <v>1</v>
      </c>
      <c r="AU9" s="46">
        <v>0</v>
      </c>
      <c r="AV9" s="46">
        <v>1</v>
      </c>
      <c r="AW9" s="46">
        <v>0</v>
      </c>
      <c r="AX9" s="46">
        <v>0</v>
      </c>
      <c r="AY9" s="46">
        <v>1</v>
      </c>
      <c r="AZ9" s="46">
        <v>1</v>
      </c>
      <c r="BA9" s="46">
        <v>0</v>
      </c>
      <c r="BB9" s="46">
        <v>0</v>
      </c>
      <c r="BC9" s="46">
        <v>0</v>
      </c>
      <c r="BD9" s="46">
        <v>1</v>
      </c>
      <c r="BE9" s="46">
        <v>0</v>
      </c>
      <c r="BF9" s="46">
        <v>0</v>
      </c>
      <c r="BG9" s="46">
        <v>1</v>
      </c>
      <c r="BH9" s="46">
        <v>0</v>
      </c>
      <c r="BI9" s="46">
        <v>0</v>
      </c>
      <c r="BJ9" s="46">
        <v>0</v>
      </c>
      <c r="BK9" s="46">
        <v>0</v>
      </c>
      <c r="BL9" s="46">
        <v>0</v>
      </c>
      <c r="BM9" s="46">
        <v>0</v>
      </c>
      <c r="BN9" s="46">
        <v>0</v>
      </c>
      <c r="BO9" s="46">
        <v>0</v>
      </c>
      <c r="BP9" s="46">
        <v>0</v>
      </c>
      <c r="BQ9" s="46">
        <v>0</v>
      </c>
      <c r="BR9" s="46">
        <v>0</v>
      </c>
      <c r="BS9" s="46">
        <v>0</v>
      </c>
    </row>
    <row r="10" spans="1:71">
      <c r="A10" s="24">
        <v>9</v>
      </c>
      <c r="B10" s="46">
        <v>1</v>
      </c>
      <c r="C10" s="46">
        <v>3</v>
      </c>
      <c r="D10" s="46">
        <v>0</v>
      </c>
      <c r="E10" s="46">
        <v>0</v>
      </c>
      <c r="F10" s="46">
        <v>5</v>
      </c>
      <c r="G10" s="46">
        <v>15</v>
      </c>
      <c r="H10" s="46">
        <v>40</v>
      </c>
      <c r="I10" s="46">
        <v>0</v>
      </c>
      <c r="J10" s="46">
        <v>0</v>
      </c>
      <c r="K10" s="46">
        <v>30</v>
      </c>
      <c r="L10" s="46">
        <v>0</v>
      </c>
      <c r="M10" s="46">
        <v>15</v>
      </c>
      <c r="N10" s="46">
        <v>0</v>
      </c>
      <c r="O10" s="46">
        <v>0</v>
      </c>
      <c r="P10" s="46">
        <v>50</v>
      </c>
      <c r="Q10" s="46">
        <v>89</v>
      </c>
      <c r="R10" s="46">
        <v>1</v>
      </c>
      <c r="S10" s="46">
        <v>1</v>
      </c>
      <c r="T10" s="46">
        <v>0</v>
      </c>
      <c r="U10" s="46">
        <v>1</v>
      </c>
      <c r="V10" s="46">
        <v>1</v>
      </c>
      <c r="W10" s="46">
        <v>0</v>
      </c>
      <c r="X10" s="46">
        <v>0</v>
      </c>
      <c r="Y10" s="46">
        <v>0</v>
      </c>
      <c r="Z10" s="46">
        <v>0</v>
      </c>
      <c r="AA10" s="46">
        <v>0</v>
      </c>
      <c r="AB10" s="46">
        <v>0</v>
      </c>
      <c r="AC10" s="46">
        <v>0</v>
      </c>
      <c r="AD10" s="46">
        <v>0</v>
      </c>
      <c r="AE10" s="46">
        <v>0</v>
      </c>
      <c r="AF10" s="46">
        <v>0</v>
      </c>
      <c r="AG10" s="46">
        <v>0</v>
      </c>
      <c r="AH10" s="46">
        <v>0</v>
      </c>
      <c r="AI10" s="46">
        <v>0</v>
      </c>
      <c r="AJ10" s="46">
        <v>0</v>
      </c>
      <c r="AK10" s="46">
        <v>1</v>
      </c>
      <c r="AL10" s="46">
        <v>0</v>
      </c>
      <c r="AM10" s="46">
        <v>0</v>
      </c>
      <c r="AN10" s="46">
        <v>0</v>
      </c>
      <c r="AO10" s="46">
        <v>0</v>
      </c>
      <c r="AP10" s="46">
        <v>0</v>
      </c>
      <c r="AQ10" s="46">
        <v>0</v>
      </c>
      <c r="AR10" s="46">
        <v>0</v>
      </c>
      <c r="AS10" s="46">
        <v>0</v>
      </c>
      <c r="AT10" s="46">
        <v>1</v>
      </c>
      <c r="AU10" s="46">
        <v>0</v>
      </c>
      <c r="AV10" s="46">
        <v>0</v>
      </c>
      <c r="AW10" s="46">
        <v>1</v>
      </c>
      <c r="AX10" s="46">
        <v>0</v>
      </c>
      <c r="AY10" s="46">
        <v>1</v>
      </c>
      <c r="AZ10" s="46">
        <v>1</v>
      </c>
      <c r="BA10" s="46">
        <v>0</v>
      </c>
      <c r="BB10" s="46">
        <v>0</v>
      </c>
      <c r="BC10" s="46">
        <v>0</v>
      </c>
      <c r="BD10" s="46">
        <v>0</v>
      </c>
      <c r="BE10" s="46">
        <v>0</v>
      </c>
      <c r="BF10" s="46">
        <v>1</v>
      </c>
      <c r="BG10" s="46">
        <v>1</v>
      </c>
      <c r="BH10" s="46">
        <v>1</v>
      </c>
      <c r="BI10" s="46">
        <v>0</v>
      </c>
      <c r="BJ10" s="46">
        <v>0</v>
      </c>
      <c r="BK10" s="46">
        <v>0</v>
      </c>
      <c r="BL10" s="46">
        <v>0</v>
      </c>
      <c r="BM10" s="46">
        <v>0</v>
      </c>
      <c r="BN10" s="46">
        <v>1</v>
      </c>
      <c r="BO10" s="46">
        <v>0</v>
      </c>
      <c r="BP10" s="46">
        <v>0</v>
      </c>
      <c r="BQ10" s="46">
        <v>0</v>
      </c>
      <c r="BR10" s="46">
        <v>0</v>
      </c>
      <c r="BS10" s="46">
        <v>0</v>
      </c>
    </row>
    <row r="11" spans="1:71">
      <c r="A11" s="24">
        <v>10</v>
      </c>
      <c r="B11" s="46">
        <v>1</v>
      </c>
      <c r="C11" s="46">
        <v>3</v>
      </c>
      <c r="D11" s="46">
        <v>10</v>
      </c>
      <c r="E11" s="46">
        <v>0</v>
      </c>
      <c r="F11" s="46">
        <v>0</v>
      </c>
      <c r="G11" s="46">
        <v>10</v>
      </c>
      <c r="H11" s="46">
        <v>10</v>
      </c>
      <c r="I11" s="46">
        <v>0</v>
      </c>
      <c r="J11" s="46">
        <v>15</v>
      </c>
      <c r="K11" s="46">
        <v>0</v>
      </c>
      <c r="L11" s="46">
        <v>0</v>
      </c>
      <c r="M11" s="46">
        <v>50</v>
      </c>
      <c r="N11" s="46">
        <v>0</v>
      </c>
      <c r="O11" s="46">
        <v>7</v>
      </c>
      <c r="P11" s="46">
        <v>27</v>
      </c>
      <c r="Q11" s="46">
        <v>13</v>
      </c>
      <c r="R11" s="46">
        <v>0</v>
      </c>
      <c r="S11" s="46">
        <v>1</v>
      </c>
      <c r="T11" s="46">
        <v>0</v>
      </c>
      <c r="U11" s="46">
        <v>1</v>
      </c>
      <c r="V11" s="46">
        <v>0</v>
      </c>
      <c r="W11" s="46">
        <v>0</v>
      </c>
      <c r="X11" s="46">
        <v>0</v>
      </c>
      <c r="Y11" s="46">
        <v>0</v>
      </c>
      <c r="Z11" s="46">
        <v>0</v>
      </c>
      <c r="AA11" s="46">
        <v>0</v>
      </c>
      <c r="AB11" s="46">
        <v>0</v>
      </c>
      <c r="AC11" s="46">
        <v>0</v>
      </c>
      <c r="AD11" s="46">
        <v>0</v>
      </c>
      <c r="AE11" s="46">
        <v>1</v>
      </c>
      <c r="AF11" s="46">
        <v>0</v>
      </c>
      <c r="AG11" s="46">
        <v>0</v>
      </c>
      <c r="AH11" s="46">
        <v>1</v>
      </c>
      <c r="AI11" s="46">
        <v>0</v>
      </c>
      <c r="AJ11" s="46">
        <v>0</v>
      </c>
      <c r="AK11" s="46">
        <v>0</v>
      </c>
      <c r="AL11" s="46">
        <v>0</v>
      </c>
      <c r="AM11" s="46">
        <v>0</v>
      </c>
      <c r="AN11" s="46">
        <v>0</v>
      </c>
      <c r="AO11" s="46">
        <v>0</v>
      </c>
      <c r="AP11" s="46">
        <v>0</v>
      </c>
      <c r="AQ11" s="46">
        <v>0</v>
      </c>
      <c r="AR11" s="46">
        <v>0</v>
      </c>
      <c r="AS11" s="46">
        <v>0</v>
      </c>
      <c r="AT11" s="46">
        <v>1</v>
      </c>
      <c r="AU11" s="46">
        <v>0</v>
      </c>
      <c r="AV11" s="46">
        <v>0</v>
      </c>
      <c r="AW11" s="46">
        <v>1</v>
      </c>
      <c r="AX11" s="46">
        <v>0</v>
      </c>
      <c r="AY11" s="46">
        <v>0</v>
      </c>
      <c r="AZ11" s="46">
        <v>0</v>
      </c>
      <c r="BA11" s="46">
        <v>0</v>
      </c>
      <c r="BB11" s="46">
        <v>0</v>
      </c>
      <c r="BC11" s="46">
        <v>0</v>
      </c>
      <c r="BD11" s="46">
        <v>0</v>
      </c>
      <c r="BE11" s="46">
        <v>0</v>
      </c>
      <c r="BF11" s="46">
        <v>0</v>
      </c>
      <c r="BG11" s="46">
        <v>1</v>
      </c>
      <c r="BH11" s="46">
        <v>0</v>
      </c>
      <c r="BI11" s="46">
        <v>0</v>
      </c>
      <c r="BJ11" s="46">
        <v>0</v>
      </c>
      <c r="BK11" s="46">
        <v>1</v>
      </c>
      <c r="BL11" s="46">
        <v>0</v>
      </c>
      <c r="BM11" s="46">
        <v>0</v>
      </c>
      <c r="BN11" s="46">
        <v>0</v>
      </c>
      <c r="BO11" s="46">
        <v>0</v>
      </c>
      <c r="BP11" s="46">
        <v>0</v>
      </c>
      <c r="BQ11" s="46">
        <v>0</v>
      </c>
      <c r="BR11" s="46">
        <v>0</v>
      </c>
      <c r="BS11" s="46">
        <v>0</v>
      </c>
    </row>
    <row r="12" spans="1:71">
      <c r="A12" s="24">
        <v>11</v>
      </c>
      <c r="B12" s="46">
        <v>1</v>
      </c>
      <c r="C12" s="46">
        <v>3</v>
      </c>
      <c r="D12" s="46">
        <v>19</v>
      </c>
      <c r="E12" s="46">
        <v>0</v>
      </c>
      <c r="F12" s="46">
        <v>0</v>
      </c>
      <c r="G12" s="46">
        <v>10</v>
      </c>
      <c r="H12" s="46">
        <v>10</v>
      </c>
      <c r="I12" s="46">
        <v>0</v>
      </c>
      <c r="J12" s="46">
        <v>0</v>
      </c>
      <c r="K12" s="46">
        <v>0</v>
      </c>
      <c r="L12" s="46">
        <v>0</v>
      </c>
      <c r="M12" s="46">
        <v>60</v>
      </c>
      <c r="N12" s="46">
        <v>0</v>
      </c>
      <c r="O12" s="46">
        <v>3</v>
      </c>
      <c r="P12" s="46">
        <v>19</v>
      </c>
      <c r="Q12" s="46">
        <v>18</v>
      </c>
      <c r="R12" s="46">
        <v>1</v>
      </c>
      <c r="S12" s="46">
        <v>1</v>
      </c>
      <c r="T12" s="46">
        <v>1</v>
      </c>
      <c r="U12" s="46">
        <v>0</v>
      </c>
      <c r="V12" s="46">
        <v>0</v>
      </c>
      <c r="W12" s="46">
        <v>1</v>
      </c>
      <c r="X12" s="46">
        <v>0</v>
      </c>
      <c r="Y12" s="46">
        <v>0</v>
      </c>
      <c r="Z12" s="46">
        <v>0</v>
      </c>
      <c r="AA12" s="46">
        <v>0</v>
      </c>
      <c r="AB12" s="46">
        <v>0</v>
      </c>
      <c r="AC12" s="46">
        <v>0</v>
      </c>
      <c r="AD12" s="46">
        <v>0</v>
      </c>
      <c r="AE12" s="46">
        <v>0</v>
      </c>
      <c r="AF12" s="46">
        <v>0</v>
      </c>
      <c r="AG12" s="46">
        <v>0</v>
      </c>
      <c r="AH12" s="46">
        <v>1</v>
      </c>
      <c r="AI12" s="46">
        <v>0</v>
      </c>
      <c r="AJ12" s="46">
        <v>1</v>
      </c>
      <c r="AK12" s="46">
        <v>0</v>
      </c>
      <c r="AL12" s="46">
        <v>0</v>
      </c>
      <c r="AM12" s="46">
        <v>0</v>
      </c>
      <c r="AN12" s="46">
        <v>0</v>
      </c>
      <c r="AO12" s="46">
        <v>0</v>
      </c>
      <c r="AP12" s="46">
        <v>0</v>
      </c>
      <c r="AQ12" s="46">
        <v>0</v>
      </c>
      <c r="AR12" s="46">
        <v>0</v>
      </c>
      <c r="AS12" s="46">
        <v>0</v>
      </c>
      <c r="AT12" s="46">
        <v>0</v>
      </c>
      <c r="AU12" s="46">
        <v>0</v>
      </c>
      <c r="AV12" s="46">
        <v>1</v>
      </c>
      <c r="AW12" s="46">
        <v>0</v>
      </c>
      <c r="AX12" s="46">
        <v>0</v>
      </c>
      <c r="AY12" s="46">
        <v>0</v>
      </c>
      <c r="AZ12" s="46">
        <v>0</v>
      </c>
      <c r="BA12" s="46">
        <v>1</v>
      </c>
      <c r="BB12" s="46">
        <v>0</v>
      </c>
      <c r="BC12" s="46">
        <v>0</v>
      </c>
      <c r="BD12" s="46">
        <v>1</v>
      </c>
      <c r="BE12" s="46">
        <v>0</v>
      </c>
      <c r="BF12" s="46">
        <v>0</v>
      </c>
      <c r="BG12" s="46">
        <v>1</v>
      </c>
      <c r="BH12" s="46">
        <v>0</v>
      </c>
      <c r="BI12" s="46">
        <v>0</v>
      </c>
      <c r="BJ12" s="46">
        <v>0</v>
      </c>
      <c r="BK12" s="46">
        <v>0</v>
      </c>
      <c r="BL12" s="46">
        <v>0</v>
      </c>
      <c r="BM12" s="46">
        <v>1</v>
      </c>
      <c r="BN12" s="46">
        <v>0</v>
      </c>
      <c r="BO12" s="46">
        <v>0</v>
      </c>
      <c r="BP12" s="46">
        <v>0</v>
      </c>
      <c r="BQ12" s="46">
        <v>0</v>
      </c>
      <c r="BR12" s="46">
        <v>0</v>
      </c>
      <c r="BS12" s="46">
        <v>1</v>
      </c>
    </row>
    <row r="13" spans="1:71">
      <c r="A13" s="24">
        <v>12</v>
      </c>
      <c r="B13" s="46">
        <v>1</v>
      </c>
      <c r="C13" s="46">
        <v>4</v>
      </c>
      <c r="D13" s="46">
        <v>0</v>
      </c>
      <c r="E13" s="46">
        <v>15</v>
      </c>
      <c r="F13" s="46">
        <v>0</v>
      </c>
      <c r="G13" s="46">
        <v>30</v>
      </c>
      <c r="H13" s="46">
        <v>40</v>
      </c>
      <c r="I13" s="46">
        <v>0</v>
      </c>
      <c r="J13" s="46">
        <v>0</v>
      </c>
      <c r="K13" s="46">
        <v>0</v>
      </c>
      <c r="L13" s="46">
        <v>0</v>
      </c>
      <c r="M13" s="46">
        <v>80</v>
      </c>
      <c r="N13" s="46">
        <v>800</v>
      </c>
      <c r="O13" s="46">
        <v>3</v>
      </c>
      <c r="P13" s="46">
        <v>70</v>
      </c>
      <c r="Q13" s="46">
        <v>88</v>
      </c>
      <c r="R13" s="46">
        <v>1</v>
      </c>
      <c r="S13" s="46">
        <v>0</v>
      </c>
      <c r="T13" s="46">
        <v>1</v>
      </c>
      <c r="U13" s="46">
        <v>0</v>
      </c>
      <c r="V13" s="46">
        <v>0</v>
      </c>
      <c r="W13" s="46">
        <v>0</v>
      </c>
      <c r="X13" s="46">
        <v>0</v>
      </c>
      <c r="Y13" s="46">
        <v>0</v>
      </c>
      <c r="Z13" s="46">
        <v>2</v>
      </c>
      <c r="AA13" s="46">
        <v>0</v>
      </c>
      <c r="AB13" s="46">
        <v>1</v>
      </c>
      <c r="AC13" s="46">
        <v>1</v>
      </c>
      <c r="AD13" s="46">
        <v>1</v>
      </c>
      <c r="AE13" s="46">
        <v>0</v>
      </c>
      <c r="AF13" s="46">
        <v>1</v>
      </c>
      <c r="AG13" s="46">
        <v>1</v>
      </c>
      <c r="AH13" s="46">
        <v>0</v>
      </c>
      <c r="AI13" s="46">
        <v>0</v>
      </c>
      <c r="AJ13" s="46">
        <v>0</v>
      </c>
      <c r="AK13" s="46">
        <v>0</v>
      </c>
      <c r="AL13" s="46">
        <v>0</v>
      </c>
      <c r="AM13" s="46">
        <v>0</v>
      </c>
      <c r="AN13" s="46">
        <v>0</v>
      </c>
      <c r="AO13" s="46">
        <v>0</v>
      </c>
      <c r="AP13" s="46">
        <v>0</v>
      </c>
      <c r="AQ13" s="46">
        <v>0</v>
      </c>
      <c r="AR13" s="46">
        <v>0</v>
      </c>
      <c r="AS13" s="46">
        <v>0</v>
      </c>
      <c r="AT13" s="46">
        <v>1</v>
      </c>
      <c r="AU13" s="46">
        <v>0</v>
      </c>
      <c r="AV13" s="46">
        <v>0</v>
      </c>
      <c r="AW13" s="46">
        <v>0</v>
      </c>
      <c r="AX13" s="46">
        <v>0</v>
      </c>
      <c r="AY13" s="46">
        <v>0</v>
      </c>
      <c r="AZ13" s="46">
        <v>0</v>
      </c>
      <c r="BA13" s="46">
        <v>0</v>
      </c>
      <c r="BB13" s="46">
        <v>1</v>
      </c>
      <c r="BC13" s="46">
        <v>0</v>
      </c>
      <c r="BD13" s="46">
        <v>0</v>
      </c>
      <c r="BE13" s="46">
        <v>0</v>
      </c>
      <c r="BF13" s="46">
        <v>0</v>
      </c>
      <c r="BG13" s="46">
        <v>0</v>
      </c>
      <c r="BH13" s="46">
        <v>0</v>
      </c>
      <c r="BI13" s="46">
        <v>0</v>
      </c>
      <c r="BJ13" s="46">
        <v>0</v>
      </c>
      <c r="BK13" s="46">
        <v>0</v>
      </c>
      <c r="BL13" s="46">
        <v>0</v>
      </c>
      <c r="BM13" s="46">
        <v>0</v>
      </c>
      <c r="BN13" s="46">
        <v>0</v>
      </c>
      <c r="BO13" s="46">
        <v>0</v>
      </c>
      <c r="BP13" s="46">
        <v>0</v>
      </c>
      <c r="BQ13" s="46">
        <v>0</v>
      </c>
      <c r="BR13" s="46">
        <v>1</v>
      </c>
      <c r="BS13" s="46">
        <v>0</v>
      </c>
    </row>
    <row r="14" spans="1:71">
      <c r="A14" s="24">
        <v>13</v>
      </c>
      <c r="B14" s="46">
        <v>1</v>
      </c>
      <c r="C14" s="46">
        <v>2</v>
      </c>
      <c r="D14" s="46">
        <v>0</v>
      </c>
      <c r="E14" s="46">
        <v>0</v>
      </c>
      <c r="F14" s="46">
        <v>15</v>
      </c>
      <c r="G14" s="46">
        <v>15</v>
      </c>
      <c r="H14" s="46">
        <v>25</v>
      </c>
      <c r="I14" s="46">
        <v>0</v>
      </c>
      <c r="J14" s="46">
        <v>0</v>
      </c>
      <c r="K14" s="46">
        <v>0</v>
      </c>
      <c r="L14" s="46">
        <v>0</v>
      </c>
      <c r="M14" s="46">
        <v>0</v>
      </c>
      <c r="N14" s="46">
        <v>0</v>
      </c>
      <c r="O14" s="46">
        <v>4</v>
      </c>
      <c r="P14" s="46">
        <v>46</v>
      </c>
      <c r="Q14" s="46">
        <v>73</v>
      </c>
      <c r="R14" s="46">
        <v>0</v>
      </c>
      <c r="S14" s="46">
        <v>0</v>
      </c>
      <c r="T14" s="46">
        <v>0</v>
      </c>
      <c r="U14" s="46">
        <v>1</v>
      </c>
      <c r="V14" s="46">
        <v>0</v>
      </c>
      <c r="W14" s="46">
        <v>0</v>
      </c>
      <c r="X14" s="46">
        <v>0</v>
      </c>
      <c r="Y14" s="46">
        <v>1</v>
      </c>
      <c r="Z14" s="46">
        <v>0</v>
      </c>
      <c r="AA14" s="46">
        <v>0</v>
      </c>
      <c r="AB14" s="46">
        <v>0</v>
      </c>
      <c r="AC14" s="46">
        <v>0</v>
      </c>
      <c r="AD14" s="46">
        <v>0</v>
      </c>
      <c r="AE14" s="46">
        <v>0</v>
      </c>
      <c r="AF14" s="46">
        <v>0</v>
      </c>
      <c r="AG14" s="46">
        <v>0</v>
      </c>
      <c r="AH14" s="46">
        <v>0</v>
      </c>
      <c r="AI14" s="46">
        <v>0</v>
      </c>
      <c r="AJ14" s="46">
        <v>0</v>
      </c>
      <c r="AK14" s="46">
        <v>0</v>
      </c>
      <c r="AL14" s="46">
        <v>0</v>
      </c>
      <c r="AM14" s="46">
        <v>0</v>
      </c>
      <c r="AN14" s="46">
        <v>0</v>
      </c>
      <c r="AO14" s="46">
        <v>0</v>
      </c>
      <c r="AP14" s="46">
        <v>0</v>
      </c>
      <c r="AQ14" s="46">
        <v>0</v>
      </c>
      <c r="AR14" s="46">
        <v>0</v>
      </c>
      <c r="AS14" s="46">
        <v>0</v>
      </c>
      <c r="AT14" s="46">
        <v>1</v>
      </c>
      <c r="AU14" s="46" t="s">
        <v>290</v>
      </c>
      <c r="AV14" s="46">
        <v>7</v>
      </c>
      <c r="AW14" s="46">
        <v>1</v>
      </c>
      <c r="AX14" s="46">
        <v>0</v>
      </c>
      <c r="AY14" s="46">
        <v>0</v>
      </c>
      <c r="AZ14" s="46">
        <v>1</v>
      </c>
      <c r="BA14" s="46">
        <v>0</v>
      </c>
      <c r="BB14" s="46">
        <v>0</v>
      </c>
      <c r="BC14" s="46">
        <v>0</v>
      </c>
      <c r="BD14" s="46">
        <v>0</v>
      </c>
      <c r="BE14" s="46">
        <v>0</v>
      </c>
      <c r="BF14" s="46">
        <v>0</v>
      </c>
      <c r="BG14" s="46">
        <v>1</v>
      </c>
      <c r="BH14" s="46">
        <v>0</v>
      </c>
      <c r="BI14" s="46">
        <v>0</v>
      </c>
      <c r="BJ14" s="46">
        <v>0</v>
      </c>
      <c r="BK14" s="46">
        <v>1</v>
      </c>
      <c r="BL14" s="46" t="s">
        <v>289</v>
      </c>
      <c r="BM14" s="46">
        <v>0</v>
      </c>
      <c r="BN14" s="46">
        <v>0</v>
      </c>
      <c r="BO14" s="46">
        <v>0</v>
      </c>
      <c r="BP14" s="46">
        <v>0</v>
      </c>
      <c r="BQ14" s="46">
        <v>0</v>
      </c>
      <c r="BR14" s="46">
        <v>0</v>
      </c>
      <c r="BS14" s="46">
        <v>0</v>
      </c>
    </row>
    <row r="15" spans="1:71">
      <c r="A15" s="24">
        <v>14</v>
      </c>
      <c r="B15" s="46">
        <v>1</v>
      </c>
      <c r="C15" s="46">
        <v>3</v>
      </c>
      <c r="D15" s="46">
        <v>38</v>
      </c>
      <c r="E15" s="46">
        <v>0</v>
      </c>
      <c r="F15" s="46">
        <v>3</v>
      </c>
      <c r="G15" s="46">
        <v>10</v>
      </c>
      <c r="H15" s="46">
        <v>20</v>
      </c>
      <c r="I15" s="46">
        <v>0</v>
      </c>
      <c r="J15" s="46">
        <v>15</v>
      </c>
      <c r="K15" s="46">
        <v>15</v>
      </c>
      <c r="L15" s="46">
        <v>0</v>
      </c>
      <c r="M15" s="46">
        <v>0</v>
      </c>
      <c r="N15" s="46">
        <v>0</v>
      </c>
      <c r="O15" s="46">
        <v>0</v>
      </c>
      <c r="P15" s="46">
        <v>47</v>
      </c>
      <c r="Q15" s="46">
        <v>64</v>
      </c>
      <c r="R15" s="46">
        <v>1</v>
      </c>
      <c r="S15" s="46">
        <v>1</v>
      </c>
      <c r="T15" s="46">
        <v>0</v>
      </c>
      <c r="U15" s="46">
        <v>1</v>
      </c>
      <c r="V15" s="46">
        <v>0</v>
      </c>
      <c r="W15" s="46">
        <v>0</v>
      </c>
      <c r="X15" s="46">
        <v>0</v>
      </c>
      <c r="Y15" s="46">
        <v>0</v>
      </c>
      <c r="Z15" s="46">
        <v>0</v>
      </c>
      <c r="AA15" s="46">
        <v>0</v>
      </c>
      <c r="AB15" s="46">
        <v>0</v>
      </c>
      <c r="AC15" s="46">
        <v>0</v>
      </c>
      <c r="AD15" s="46">
        <v>0</v>
      </c>
      <c r="AE15" s="46">
        <v>0</v>
      </c>
      <c r="AF15" s="46">
        <v>0</v>
      </c>
      <c r="AG15" s="46">
        <v>0</v>
      </c>
      <c r="AH15" s="46">
        <v>0</v>
      </c>
      <c r="AI15" s="46">
        <v>0</v>
      </c>
      <c r="AJ15" s="46">
        <v>0</v>
      </c>
      <c r="AK15" s="46">
        <v>0</v>
      </c>
      <c r="AL15" s="46">
        <v>0</v>
      </c>
      <c r="AM15" s="46">
        <v>1</v>
      </c>
      <c r="AN15" s="46">
        <v>0</v>
      </c>
      <c r="AO15" s="46">
        <v>0</v>
      </c>
      <c r="AP15" s="46">
        <v>0</v>
      </c>
      <c r="AQ15" s="46">
        <v>0</v>
      </c>
      <c r="AR15" s="46">
        <v>0</v>
      </c>
      <c r="AS15" s="46">
        <v>0</v>
      </c>
      <c r="AT15" s="46">
        <v>1</v>
      </c>
      <c r="AU15" s="46">
        <v>0</v>
      </c>
      <c r="AV15" s="46">
        <v>0</v>
      </c>
      <c r="AW15" s="46">
        <v>0</v>
      </c>
      <c r="AX15" s="46">
        <v>1</v>
      </c>
      <c r="AY15" s="46">
        <v>0</v>
      </c>
      <c r="AZ15" s="46">
        <v>0</v>
      </c>
      <c r="BA15" s="46">
        <v>1</v>
      </c>
      <c r="BB15" s="46">
        <v>0</v>
      </c>
      <c r="BC15" s="46">
        <v>0</v>
      </c>
      <c r="BD15" s="46">
        <v>1</v>
      </c>
      <c r="BE15" s="46">
        <v>1</v>
      </c>
      <c r="BF15" s="46">
        <v>1</v>
      </c>
      <c r="BG15" s="46">
        <v>1</v>
      </c>
      <c r="BH15" s="46">
        <v>0</v>
      </c>
      <c r="BI15" s="46">
        <v>0</v>
      </c>
      <c r="BJ15" s="46">
        <v>0</v>
      </c>
      <c r="BK15" s="46">
        <v>0</v>
      </c>
      <c r="BL15" s="46">
        <v>0</v>
      </c>
      <c r="BM15" s="46">
        <v>0</v>
      </c>
      <c r="BN15" s="46">
        <v>0</v>
      </c>
      <c r="BO15" s="46">
        <v>0</v>
      </c>
      <c r="BP15" s="46">
        <v>0</v>
      </c>
      <c r="BQ15" s="46">
        <v>0</v>
      </c>
      <c r="BR15" s="46">
        <v>0</v>
      </c>
      <c r="BS15" s="46">
        <v>0</v>
      </c>
    </row>
    <row r="16" spans="1:71">
      <c r="A16" s="24">
        <v>15</v>
      </c>
      <c r="B16" s="46">
        <v>1</v>
      </c>
      <c r="C16" s="46">
        <v>1</v>
      </c>
      <c r="D16" s="46">
        <v>15</v>
      </c>
      <c r="E16" s="46">
        <v>0</v>
      </c>
      <c r="F16" s="46">
        <v>0</v>
      </c>
      <c r="G16" s="46">
        <v>0</v>
      </c>
      <c r="H16" s="46">
        <v>0</v>
      </c>
      <c r="I16" s="46">
        <v>0</v>
      </c>
      <c r="J16" s="46">
        <v>0</v>
      </c>
      <c r="K16" s="46">
        <v>0</v>
      </c>
      <c r="L16" s="46">
        <v>0</v>
      </c>
      <c r="M16" s="46">
        <v>0</v>
      </c>
      <c r="N16" s="46">
        <v>0</v>
      </c>
      <c r="O16" s="46">
        <v>0</v>
      </c>
      <c r="P16" s="46">
        <v>0</v>
      </c>
      <c r="Q16" s="46">
        <v>0</v>
      </c>
      <c r="R16" s="46">
        <v>1</v>
      </c>
      <c r="S16" s="46">
        <v>1</v>
      </c>
      <c r="T16" s="46">
        <v>0</v>
      </c>
      <c r="U16" s="46">
        <v>0</v>
      </c>
      <c r="V16" s="46">
        <v>0</v>
      </c>
      <c r="W16" s="46">
        <v>0</v>
      </c>
      <c r="X16" s="46">
        <v>0</v>
      </c>
      <c r="Y16" s="46">
        <v>0</v>
      </c>
      <c r="Z16" s="46">
        <v>0</v>
      </c>
      <c r="AA16" s="46">
        <v>0</v>
      </c>
      <c r="AB16" s="46">
        <v>0</v>
      </c>
      <c r="AC16" s="46">
        <v>0</v>
      </c>
      <c r="AD16" s="46">
        <v>0</v>
      </c>
      <c r="AE16" s="46">
        <v>0</v>
      </c>
      <c r="AF16" s="46">
        <v>0</v>
      </c>
      <c r="AG16" s="46">
        <v>0</v>
      </c>
      <c r="AH16" s="46">
        <v>0</v>
      </c>
      <c r="AI16" s="46">
        <v>0</v>
      </c>
      <c r="AJ16" s="46">
        <v>0</v>
      </c>
      <c r="AK16" s="46">
        <v>0</v>
      </c>
      <c r="AL16" s="46">
        <v>0</v>
      </c>
      <c r="AM16" s="46">
        <v>0</v>
      </c>
      <c r="AN16" s="46">
        <v>0</v>
      </c>
      <c r="AO16" s="46">
        <v>0</v>
      </c>
      <c r="AP16" s="46">
        <v>0</v>
      </c>
      <c r="AQ16" s="46">
        <v>0</v>
      </c>
      <c r="AR16" s="46">
        <v>0</v>
      </c>
      <c r="AS16" s="46">
        <v>0</v>
      </c>
      <c r="AT16" s="46">
        <v>0</v>
      </c>
      <c r="AU16" s="46">
        <v>0</v>
      </c>
      <c r="AV16" s="46">
        <v>0</v>
      </c>
      <c r="AW16" s="46">
        <v>0</v>
      </c>
      <c r="AX16" s="46">
        <v>1</v>
      </c>
      <c r="AY16" s="46">
        <v>1</v>
      </c>
      <c r="AZ16" s="46">
        <v>1</v>
      </c>
      <c r="BA16" s="46">
        <v>0</v>
      </c>
      <c r="BB16" s="46">
        <v>1</v>
      </c>
      <c r="BC16" s="46">
        <v>1</v>
      </c>
      <c r="BD16" s="46">
        <v>0</v>
      </c>
      <c r="BE16" s="46">
        <v>0</v>
      </c>
      <c r="BF16" s="46">
        <v>0</v>
      </c>
      <c r="BG16" s="46">
        <v>0</v>
      </c>
      <c r="BH16" s="46">
        <v>0</v>
      </c>
      <c r="BI16" s="46">
        <v>0</v>
      </c>
      <c r="BJ16" s="46">
        <v>0</v>
      </c>
      <c r="BK16" s="46">
        <v>0</v>
      </c>
      <c r="BL16" s="46">
        <v>0</v>
      </c>
      <c r="BM16" s="46">
        <v>0</v>
      </c>
      <c r="BN16" s="46">
        <v>0</v>
      </c>
      <c r="BO16" s="46">
        <v>0</v>
      </c>
      <c r="BP16" s="46">
        <v>0</v>
      </c>
      <c r="BQ16" s="46">
        <v>0</v>
      </c>
      <c r="BR16" s="46">
        <v>0</v>
      </c>
      <c r="BS16" s="46">
        <v>0</v>
      </c>
    </row>
    <row r="17" spans="1:71">
      <c r="A17" s="24">
        <v>16</v>
      </c>
      <c r="B17" s="46">
        <v>1</v>
      </c>
      <c r="C17" s="46">
        <v>3</v>
      </c>
      <c r="D17" s="46">
        <v>33</v>
      </c>
      <c r="E17" s="46">
        <v>15</v>
      </c>
      <c r="F17" s="46">
        <v>0</v>
      </c>
      <c r="G17" s="46">
        <v>15</v>
      </c>
      <c r="H17" s="46">
        <v>40</v>
      </c>
      <c r="I17" s="46">
        <v>0</v>
      </c>
      <c r="J17" s="46">
        <v>0</v>
      </c>
      <c r="K17" s="46">
        <v>0</v>
      </c>
      <c r="L17" s="46">
        <v>0</v>
      </c>
      <c r="M17" s="46">
        <v>0</v>
      </c>
      <c r="N17" s="46">
        <v>0</v>
      </c>
      <c r="O17" s="46">
        <v>4</v>
      </c>
      <c r="P17" s="46">
        <v>62</v>
      </c>
      <c r="Q17" s="46">
        <v>102</v>
      </c>
      <c r="R17" s="46">
        <v>0</v>
      </c>
      <c r="S17" s="46">
        <v>0</v>
      </c>
      <c r="T17" s="46">
        <v>1</v>
      </c>
      <c r="U17" s="46">
        <v>0</v>
      </c>
      <c r="V17" s="46">
        <v>0</v>
      </c>
      <c r="W17" s="46">
        <v>0</v>
      </c>
      <c r="X17" s="46">
        <v>0</v>
      </c>
      <c r="Y17" s="46">
        <v>0</v>
      </c>
      <c r="Z17" s="46">
        <v>0</v>
      </c>
      <c r="AA17" s="46">
        <v>0</v>
      </c>
      <c r="AB17" s="46">
        <v>0</v>
      </c>
      <c r="AC17" s="46">
        <v>0</v>
      </c>
      <c r="AD17" s="46">
        <v>0</v>
      </c>
      <c r="AE17" s="46">
        <v>0</v>
      </c>
      <c r="AF17" s="46">
        <v>0</v>
      </c>
      <c r="AG17" s="46">
        <v>0</v>
      </c>
      <c r="AH17" s="46">
        <v>0</v>
      </c>
      <c r="AI17" s="46">
        <v>0</v>
      </c>
      <c r="AJ17" s="46">
        <v>0</v>
      </c>
      <c r="AK17" s="46">
        <v>0</v>
      </c>
      <c r="AL17" s="46">
        <v>0</v>
      </c>
      <c r="AM17" s="46">
        <v>0</v>
      </c>
      <c r="AN17" s="46">
        <v>0</v>
      </c>
      <c r="AO17" s="46">
        <v>0</v>
      </c>
      <c r="AP17" s="46">
        <v>0</v>
      </c>
      <c r="AQ17" s="46">
        <v>0</v>
      </c>
      <c r="AR17" s="46">
        <v>0</v>
      </c>
      <c r="AS17" s="46">
        <v>0</v>
      </c>
      <c r="AT17" s="46">
        <v>3</v>
      </c>
      <c r="AU17" s="46">
        <v>1</v>
      </c>
      <c r="AV17" s="46">
        <v>0</v>
      </c>
      <c r="AW17" s="46">
        <v>0</v>
      </c>
      <c r="AX17" s="46">
        <v>0</v>
      </c>
      <c r="AY17" s="46">
        <v>0</v>
      </c>
      <c r="AZ17" s="46">
        <v>0</v>
      </c>
      <c r="BA17" s="46">
        <v>0</v>
      </c>
      <c r="BB17" s="46">
        <v>0</v>
      </c>
      <c r="BC17" s="46">
        <v>0</v>
      </c>
      <c r="BD17" s="46">
        <v>0</v>
      </c>
      <c r="BE17" s="46">
        <v>1</v>
      </c>
      <c r="BF17" s="46">
        <v>0</v>
      </c>
      <c r="BG17" s="46">
        <v>0</v>
      </c>
      <c r="BH17" s="46">
        <v>1</v>
      </c>
      <c r="BI17" s="46">
        <v>0</v>
      </c>
      <c r="BJ17" s="46">
        <v>0</v>
      </c>
      <c r="BK17" s="46">
        <v>0</v>
      </c>
      <c r="BL17" s="46">
        <v>0</v>
      </c>
      <c r="BM17" s="46">
        <v>0</v>
      </c>
      <c r="BN17" s="46">
        <v>0</v>
      </c>
      <c r="BO17" s="46">
        <v>0</v>
      </c>
      <c r="BP17" s="46">
        <v>0</v>
      </c>
      <c r="BQ17" s="46">
        <v>0</v>
      </c>
      <c r="BR17" s="46">
        <v>0</v>
      </c>
      <c r="BS17" s="46">
        <v>0</v>
      </c>
    </row>
    <row r="18" spans="1:71">
      <c r="A18" s="24">
        <v>17</v>
      </c>
      <c r="B18" s="46">
        <v>1</v>
      </c>
      <c r="C18" s="46">
        <v>2</v>
      </c>
      <c r="D18" s="46">
        <v>0</v>
      </c>
      <c r="E18" s="46">
        <v>0</v>
      </c>
      <c r="F18" s="46">
        <v>0</v>
      </c>
      <c r="G18" s="46">
        <v>15</v>
      </c>
      <c r="H18" s="46">
        <v>40</v>
      </c>
      <c r="I18" s="46">
        <v>0</v>
      </c>
      <c r="J18" s="46">
        <v>0</v>
      </c>
      <c r="K18" s="46">
        <v>0</v>
      </c>
      <c r="L18" s="46">
        <v>0</v>
      </c>
      <c r="M18" s="46">
        <v>0</v>
      </c>
      <c r="N18" s="46">
        <v>0</v>
      </c>
      <c r="O18" s="46">
        <v>3</v>
      </c>
      <c r="P18" s="46">
        <v>55</v>
      </c>
      <c r="Q18" s="46">
        <v>104</v>
      </c>
      <c r="R18" s="46">
        <v>1</v>
      </c>
      <c r="S18" s="46">
        <v>1</v>
      </c>
      <c r="T18" s="46">
        <v>1</v>
      </c>
      <c r="U18" s="46">
        <v>0</v>
      </c>
      <c r="V18" s="46">
        <v>1</v>
      </c>
      <c r="W18" s="46">
        <v>0</v>
      </c>
      <c r="X18" s="46">
        <v>1</v>
      </c>
      <c r="Y18" s="46">
        <v>0</v>
      </c>
      <c r="Z18" s="46">
        <v>0</v>
      </c>
      <c r="AA18" s="46">
        <v>0</v>
      </c>
      <c r="AB18" s="46">
        <v>0</v>
      </c>
      <c r="AC18" s="46">
        <v>0</v>
      </c>
      <c r="AD18" s="46">
        <v>0</v>
      </c>
      <c r="AE18" s="46">
        <v>0</v>
      </c>
      <c r="AF18" s="46">
        <v>0</v>
      </c>
      <c r="AG18" s="46">
        <v>0</v>
      </c>
      <c r="AH18" s="46">
        <v>0</v>
      </c>
      <c r="AI18" s="46">
        <v>0</v>
      </c>
      <c r="AJ18" s="46">
        <v>0</v>
      </c>
      <c r="AK18" s="46">
        <v>0</v>
      </c>
      <c r="AL18" s="46">
        <v>0</v>
      </c>
      <c r="AM18" s="46">
        <v>0</v>
      </c>
      <c r="AN18" s="46">
        <v>0</v>
      </c>
      <c r="AO18" s="46">
        <v>0</v>
      </c>
      <c r="AP18" s="46">
        <v>0</v>
      </c>
      <c r="AQ18" s="46">
        <v>0</v>
      </c>
      <c r="AR18" s="46">
        <v>0</v>
      </c>
      <c r="AS18" s="46">
        <v>0</v>
      </c>
      <c r="AT18" s="46">
        <v>0</v>
      </c>
      <c r="AU18" s="46">
        <v>0</v>
      </c>
      <c r="AV18" s="46">
        <v>0</v>
      </c>
      <c r="AW18" s="46">
        <v>1</v>
      </c>
      <c r="AX18" s="46">
        <v>1</v>
      </c>
      <c r="AY18" s="46">
        <v>1</v>
      </c>
      <c r="AZ18" s="46">
        <v>0</v>
      </c>
      <c r="BA18" s="46">
        <v>0</v>
      </c>
      <c r="BB18" s="46">
        <v>1</v>
      </c>
      <c r="BC18" s="46">
        <v>0</v>
      </c>
      <c r="BD18" s="46">
        <v>1</v>
      </c>
      <c r="BE18" s="46">
        <v>0</v>
      </c>
      <c r="BF18" s="46">
        <v>0</v>
      </c>
      <c r="BG18" s="46">
        <v>1</v>
      </c>
      <c r="BH18" s="46">
        <v>0</v>
      </c>
      <c r="BI18" s="46">
        <v>0</v>
      </c>
      <c r="BJ18" s="46">
        <v>1</v>
      </c>
      <c r="BK18" s="46">
        <v>0</v>
      </c>
      <c r="BL18" s="46">
        <v>0</v>
      </c>
      <c r="BM18" s="46">
        <v>0</v>
      </c>
      <c r="BN18" s="46">
        <v>0</v>
      </c>
      <c r="BO18" s="46">
        <v>0</v>
      </c>
      <c r="BP18" s="46">
        <v>0</v>
      </c>
      <c r="BQ18" s="46">
        <v>0</v>
      </c>
      <c r="BR18" s="46">
        <v>0</v>
      </c>
      <c r="BS18" s="46">
        <v>0</v>
      </c>
    </row>
    <row r="19" spans="1:71">
      <c r="A19" s="24">
        <v>18</v>
      </c>
      <c r="B19" s="46">
        <v>1</v>
      </c>
      <c r="C19" s="46">
        <v>4</v>
      </c>
      <c r="D19" s="46">
        <v>42</v>
      </c>
      <c r="E19" s="46">
        <v>0</v>
      </c>
      <c r="F19" s="46">
        <v>0</v>
      </c>
      <c r="G19" s="46">
        <v>5</v>
      </c>
      <c r="H19" s="46">
        <v>10</v>
      </c>
      <c r="I19" s="46">
        <v>0</v>
      </c>
      <c r="J19" s="46">
        <v>0</v>
      </c>
      <c r="K19" s="46">
        <v>0</v>
      </c>
      <c r="L19" s="46">
        <v>0</v>
      </c>
      <c r="M19" s="46">
        <v>90</v>
      </c>
      <c r="N19" s="46">
        <v>0</v>
      </c>
      <c r="O19" s="46">
        <v>8</v>
      </c>
      <c r="P19" s="46">
        <v>16</v>
      </c>
      <c r="Q19" s="46">
        <v>4</v>
      </c>
      <c r="R19" s="46">
        <v>0</v>
      </c>
      <c r="S19" s="46">
        <v>0</v>
      </c>
      <c r="T19" s="46">
        <v>0</v>
      </c>
      <c r="U19" s="46">
        <v>0</v>
      </c>
      <c r="V19" s="46">
        <v>0</v>
      </c>
      <c r="W19" s="46">
        <v>0</v>
      </c>
      <c r="X19" s="46">
        <v>0</v>
      </c>
      <c r="Y19" s="46">
        <v>1</v>
      </c>
      <c r="Z19" s="46">
        <v>0</v>
      </c>
      <c r="AA19" s="46">
        <v>0</v>
      </c>
      <c r="AB19" s="46">
        <v>0</v>
      </c>
      <c r="AC19" s="46">
        <v>0</v>
      </c>
      <c r="AD19" s="46">
        <v>0</v>
      </c>
      <c r="AE19" s="46">
        <v>0</v>
      </c>
      <c r="AF19" s="46">
        <v>0</v>
      </c>
      <c r="AG19" s="46">
        <v>0</v>
      </c>
      <c r="AH19" s="46">
        <v>1</v>
      </c>
      <c r="AI19" s="46">
        <v>0</v>
      </c>
      <c r="AJ19" s="46">
        <v>0</v>
      </c>
      <c r="AK19" s="46">
        <v>0</v>
      </c>
      <c r="AL19" s="46">
        <v>0</v>
      </c>
      <c r="AM19" s="46">
        <v>0</v>
      </c>
      <c r="AN19" s="46">
        <v>0</v>
      </c>
      <c r="AO19" s="46">
        <v>1</v>
      </c>
      <c r="AP19" s="46">
        <v>0</v>
      </c>
      <c r="AQ19" s="46">
        <v>1</v>
      </c>
      <c r="AR19" s="46">
        <v>0</v>
      </c>
      <c r="AS19" s="46">
        <v>0</v>
      </c>
      <c r="AT19" s="46">
        <v>1</v>
      </c>
      <c r="AU19" s="46">
        <v>1</v>
      </c>
      <c r="AV19" s="46">
        <v>0</v>
      </c>
      <c r="AW19" s="46">
        <v>0</v>
      </c>
      <c r="AX19" s="46">
        <v>0</v>
      </c>
      <c r="AY19" s="46">
        <v>1</v>
      </c>
      <c r="AZ19" s="46">
        <v>0</v>
      </c>
      <c r="BA19" s="46">
        <v>0</v>
      </c>
      <c r="BB19" s="46">
        <v>0</v>
      </c>
      <c r="BC19" s="46">
        <v>0</v>
      </c>
      <c r="BD19" s="46">
        <v>0</v>
      </c>
      <c r="BE19" s="46">
        <v>0</v>
      </c>
      <c r="BF19" s="46">
        <v>0</v>
      </c>
      <c r="BG19" s="46">
        <v>0</v>
      </c>
      <c r="BH19" s="46">
        <v>0</v>
      </c>
      <c r="BI19" s="46">
        <v>0</v>
      </c>
      <c r="BJ19" s="46">
        <v>0</v>
      </c>
      <c r="BK19" s="46">
        <v>0</v>
      </c>
      <c r="BL19" s="46">
        <v>0</v>
      </c>
      <c r="BM19" s="46">
        <v>0</v>
      </c>
      <c r="BN19" s="46">
        <v>0</v>
      </c>
      <c r="BO19" s="46">
        <v>0</v>
      </c>
      <c r="BP19" s="46">
        <v>0</v>
      </c>
      <c r="BQ19" s="46">
        <v>1</v>
      </c>
      <c r="BR19" s="46">
        <v>0</v>
      </c>
      <c r="BS19" s="46">
        <v>0</v>
      </c>
    </row>
    <row r="20" spans="1:71">
      <c r="A20" s="24">
        <v>19</v>
      </c>
      <c r="B20" s="46">
        <v>1</v>
      </c>
      <c r="C20" s="46">
        <v>3</v>
      </c>
      <c r="D20" s="46">
        <v>46</v>
      </c>
      <c r="E20" s="46">
        <v>0</v>
      </c>
      <c r="F20" s="46">
        <v>0</v>
      </c>
      <c r="G20" s="46">
        <v>15</v>
      </c>
      <c r="H20" s="46">
        <v>10</v>
      </c>
      <c r="I20" s="46">
        <v>0</v>
      </c>
      <c r="J20" s="46">
        <v>0</v>
      </c>
      <c r="K20" s="46">
        <v>0</v>
      </c>
      <c r="L20" s="46">
        <v>0</v>
      </c>
      <c r="M20" s="46">
        <v>0</v>
      </c>
      <c r="N20" s="46">
        <v>0</v>
      </c>
      <c r="O20" s="46">
        <v>0</v>
      </c>
      <c r="P20" s="46">
        <v>44</v>
      </c>
      <c r="Q20" s="46">
        <v>24</v>
      </c>
      <c r="R20" s="46">
        <v>1</v>
      </c>
      <c r="S20" s="46">
        <v>0</v>
      </c>
      <c r="T20" s="46">
        <v>1</v>
      </c>
      <c r="U20" s="46">
        <v>0</v>
      </c>
      <c r="V20" s="46">
        <v>1</v>
      </c>
      <c r="W20" s="46">
        <v>1</v>
      </c>
      <c r="X20" s="46">
        <v>0</v>
      </c>
      <c r="Y20" s="46">
        <v>1</v>
      </c>
      <c r="Z20" s="46">
        <v>0</v>
      </c>
      <c r="AA20" s="46">
        <v>0</v>
      </c>
      <c r="AB20" s="46">
        <v>0</v>
      </c>
      <c r="AC20" s="46">
        <v>0</v>
      </c>
      <c r="AD20" s="46">
        <v>0</v>
      </c>
      <c r="AE20" s="46">
        <v>0</v>
      </c>
      <c r="AF20" s="46">
        <v>0</v>
      </c>
      <c r="AG20" s="46">
        <v>0</v>
      </c>
      <c r="AH20" s="46">
        <v>0</v>
      </c>
      <c r="AI20" s="46">
        <v>0</v>
      </c>
      <c r="AJ20" s="46">
        <v>0</v>
      </c>
      <c r="AK20" s="46">
        <v>0</v>
      </c>
      <c r="AL20" s="46">
        <v>0</v>
      </c>
      <c r="AM20" s="46">
        <v>0</v>
      </c>
      <c r="AN20" s="46">
        <v>0</v>
      </c>
      <c r="AO20" s="46">
        <v>0</v>
      </c>
      <c r="AP20" s="46">
        <v>0</v>
      </c>
      <c r="AQ20" s="46">
        <v>0</v>
      </c>
      <c r="AR20" s="46">
        <v>0</v>
      </c>
      <c r="AS20" s="46">
        <v>0</v>
      </c>
      <c r="AT20" s="46">
        <v>1</v>
      </c>
      <c r="AU20" s="46">
        <v>1</v>
      </c>
      <c r="AV20" s="46">
        <v>0</v>
      </c>
      <c r="AW20" s="46">
        <v>0</v>
      </c>
      <c r="AX20" s="46">
        <v>0</v>
      </c>
      <c r="AY20" s="46">
        <v>0</v>
      </c>
      <c r="AZ20" s="46">
        <v>0</v>
      </c>
      <c r="BA20" s="46">
        <v>0</v>
      </c>
      <c r="BB20" s="46">
        <v>0</v>
      </c>
      <c r="BC20" s="46">
        <v>0</v>
      </c>
      <c r="BD20" s="46">
        <v>0</v>
      </c>
      <c r="BE20" s="46">
        <v>1</v>
      </c>
      <c r="BF20" s="46">
        <v>1</v>
      </c>
      <c r="BG20" s="46">
        <v>1</v>
      </c>
      <c r="BH20" s="46">
        <v>0</v>
      </c>
      <c r="BI20" s="46">
        <v>0</v>
      </c>
      <c r="BJ20" s="46">
        <v>0</v>
      </c>
      <c r="BK20" s="46">
        <v>0</v>
      </c>
      <c r="BL20" s="46">
        <v>0</v>
      </c>
      <c r="BM20" s="46">
        <v>0</v>
      </c>
      <c r="BN20" s="46">
        <v>0</v>
      </c>
      <c r="BO20" s="46">
        <v>0</v>
      </c>
      <c r="BP20" s="46">
        <v>0</v>
      </c>
      <c r="BQ20" s="46">
        <v>0</v>
      </c>
      <c r="BR20" s="46">
        <v>0</v>
      </c>
      <c r="BS20" s="46">
        <v>0</v>
      </c>
    </row>
    <row r="21" spans="1:71">
      <c r="A21" s="24">
        <v>20</v>
      </c>
      <c r="B21" s="46">
        <v>1</v>
      </c>
      <c r="C21" s="46">
        <v>1</v>
      </c>
      <c r="D21" s="46">
        <v>10</v>
      </c>
      <c r="E21" s="46">
        <v>0</v>
      </c>
      <c r="F21" s="46">
        <v>0</v>
      </c>
      <c r="G21" s="46">
        <v>0</v>
      </c>
      <c r="H21" s="46">
        <v>0</v>
      </c>
      <c r="I21" s="46">
        <v>0</v>
      </c>
      <c r="J21" s="46">
        <v>0</v>
      </c>
      <c r="K21" s="46">
        <v>0</v>
      </c>
      <c r="L21" s="46">
        <v>0</v>
      </c>
      <c r="M21" s="46">
        <v>0</v>
      </c>
      <c r="N21" s="46">
        <v>0</v>
      </c>
      <c r="O21" s="46">
        <v>0</v>
      </c>
      <c r="P21" s="46">
        <v>0</v>
      </c>
      <c r="Q21" s="46">
        <v>0</v>
      </c>
      <c r="R21" s="46">
        <v>0</v>
      </c>
      <c r="S21" s="46">
        <v>1</v>
      </c>
      <c r="T21" s="46">
        <v>0</v>
      </c>
      <c r="U21" s="46">
        <v>0</v>
      </c>
      <c r="V21" s="46">
        <v>1</v>
      </c>
      <c r="W21" s="46">
        <v>0</v>
      </c>
      <c r="X21" s="46">
        <v>0</v>
      </c>
      <c r="Y21" s="46">
        <v>0</v>
      </c>
      <c r="Z21" s="46">
        <v>0</v>
      </c>
      <c r="AA21" s="46">
        <v>0</v>
      </c>
      <c r="AB21" s="46">
        <v>0</v>
      </c>
      <c r="AC21" s="46">
        <v>0</v>
      </c>
      <c r="AD21" s="46">
        <v>0</v>
      </c>
      <c r="AE21" s="46">
        <v>0</v>
      </c>
      <c r="AF21" s="46">
        <v>0</v>
      </c>
      <c r="AG21" s="46">
        <v>0</v>
      </c>
      <c r="AH21" s="46">
        <v>0</v>
      </c>
      <c r="AI21" s="46">
        <v>0</v>
      </c>
      <c r="AJ21" s="46">
        <v>0</v>
      </c>
      <c r="AK21" s="46">
        <v>0</v>
      </c>
      <c r="AL21" s="46">
        <v>0</v>
      </c>
      <c r="AM21" s="46">
        <v>0</v>
      </c>
      <c r="AN21" s="46">
        <v>0</v>
      </c>
      <c r="AO21" s="46">
        <v>0</v>
      </c>
      <c r="AP21" s="46">
        <v>0</v>
      </c>
      <c r="AQ21" s="46">
        <v>0</v>
      </c>
      <c r="AR21" s="46">
        <v>0</v>
      </c>
      <c r="AS21" s="46">
        <v>0</v>
      </c>
      <c r="AT21" s="46">
        <v>1</v>
      </c>
      <c r="AU21" s="46">
        <v>0</v>
      </c>
      <c r="AV21" s="46">
        <v>0</v>
      </c>
      <c r="AW21" s="46">
        <v>0</v>
      </c>
      <c r="AX21" s="46">
        <v>0</v>
      </c>
      <c r="AY21" s="46">
        <v>1</v>
      </c>
      <c r="AZ21" s="46">
        <v>0</v>
      </c>
      <c r="BA21" s="46">
        <v>1</v>
      </c>
      <c r="BB21" s="46">
        <v>0</v>
      </c>
      <c r="BC21" s="46">
        <v>0</v>
      </c>
      <c r="BD21" s="46">
        <v>1</v>
      </c>
      <c r="BE21" s="46">
        <v>0</v>
      </c>
      <c r="BF21" s="46">
        <v>0</v>
      </c>
      <c r="BG21" s="46">
        <v>0</v>
      </c>
      <c r="BH21" s="46">
        <v>0</v>
      </c>
      <c r="BI21" s="46">
        <v>1</v>
      </c>
      <c r="BJ21" s="46">
        <v>0</v>
      </c>
      <c r="BK21" s="46">
        <v>0</v>
      </c>
      <c r="BL21" s="46">
        <v>0</v>
      </c>
      <c r="BM21" s="46">
        <v>0</v>
      </c>
      <c r="BN21" s="46">
        <v>0</v>
      </c>
      <c r="BO21" s="46">
        <v>0</v>
      </c>
      <c r="BP21" s="46">
        <v>0</v>
      </c>
      <c r="BQ21" s="46">
        <v>0</v>
      </c>
      <c r="BR21" s="46">
        <v>0</v>
      </c>
      <c r="BS21" s="46">
        <v>0</v>
      </c>
    </row>
    <row r="22" spans="1:71">
      <c r="A22" s="24">
        <v>21</v>
      </c>
      <c r="B22" s="46">
        <v>1</v>
      </c>
      <c r="C22" s="46">
        <v>1</v>
      </c>
      <c r="D22" s="46">
        <v>20</v>
      </c>
      <c r="E22" s="46">
        <v>0</v>
      </c>
      <c r="F22" s="46">
        <v>0</v>
      </c>
      <c r="G22" s="46">
        <v>0</v>
      </c>
      <c r="H22" s="46">
        <v>0</v>
      </c>
      <c r="I22" s="46">
        <v>0</v>
      </c>
      <c r="J22" s="46">
        <v>0</v>
      </c>
      <c r="K22" s="46">
        <v>0</v>
      </c>
      <c r="L22" s="46">
        <v>0</v>
      </c>
      <c r="M22" s="46">
        <v>0</v>
      </c>
      <c r="N22" s="46">
        <v>0</v>
      </c>
      <c r="O22" s="46">
        <v>0</v>
      </c>
      <c r="P22" s="46">
        <v>0</v>
      </c>
      <c r="Q22" s="46">
        <v>0</v>
      </c>
      <c r="R22" s="46">
        <v>0</v>
      </c>
      <c r="S22" s="46">
        <v>0</v>
      </c>
      <c r="T22" s="46">
        <v>0</v>
      </c>
      <c r="U22" s="46">
        <v>0</v>
      </c>
      <c r="V22" s="46">
        <v>0</v>
      </c>
      <c r="W22" s="46">
        <v>0</v>
      </c>
      <c r="X22" s="46">
        <v>0</v>
      </c>
      <c r="Y22" s="46">
        <v>0</v>
      </c>
      <c r="Z22" s="46">
        <v>0</v>
      </c>
      <c r="AA22" s="46">
        <v>0</v>
      </c>
      <c r="AB22" s="46">
        <v>0</v>
      </c>
      <c r="AC22" s="46">
        <v>0</v>
      </c>
      <c r="AD22" s="46">
        <v>0</v>
      </c>
      <c r="AE22" s="46">
        <v>0</v>
      </c>
      <c r="AF22" s="46">
        <v>0</v>
      </c>
      <c r="AG22" s="46">
        <v>0</v>
      </c>
      <c r="AH22" s="46">
        <v>0</v>
      </c>
      <c r="AI22" s="46">
        <v>0</v>
      </c>
      <c r="AJ22" s="46">
        <v>0</v>
      </c>
      <c r="AK22" s="46">
        <v>0</v>
      </c>
      <c r="AL22" s="46">
        <v>0</v>
      </c>
      <c r="AM22" s="46">
        <v>0</v>
      </c>
      <c r="AN22" s="46">
        <v>0</v>
      </c>
      <c r="AO22" s="46">
        <v>0</v>
      </c>
      <c r="AP22" s="46">
        <v>0</v>
      </c>
      <c r="AQ22" s="46">
        <v>0</v>
      </c>
      <c r="AR22" s="46">
        <v>0</v>
      </c>
      <c r="AS22" s="46">
        <v>0</v>
      </c>
      <c r="AT22" s="46">
        <v>0</v>
      </c>
      <c r="AU22" s="46">
        <v>0</v>
      </c>
      <c r="AV22" s="46">
        <v>1</v>
      </c>
      <c r="AW22" s="46">
        <v>0</v>
      </c>
      <c r="AX22" s="46">
        <v>1</v>
      </c>
      <c r="AY22" s="46">
        <v>1</v>
      </c>
      <c r="AZ22" s="46">
        <v>0</v>
      </c>
      <c r="BA22" s="46">
        <v>1</v>
      </c>
      <c r="BB22" s="46">
        <v>0</v>
      </c>
      <c r="BC22" s="46">
        <v>1</v>
      </c>
      <c r="BD22" s="46">
        <v>1</v>
      </c>
      <c r="BE22" s="46">
        <v>1</v>
      </c>
      <c r="BF22" s="46">
        <v>0</v>
      </c>
      <c r="BG22" s="46">
        <v>0</v>
      </c>
      <c r="BH22" s="46">
        <v>0</v>
      </c>
      <c r="BI22" s="46">
        <v>0</v>
      </c>
      <c r="BJ22" s="46">
        <v>0</v>
      </c>
      <c r="BK22" s="46">
        <v>0</v>
      </c>
      <c r="BL22" s="46">
        <v>0</v>
      </c>
      <c r="BM22" s="46">
        <v>0</v>
      </c>
      <c r="BN22" s="46">
        <v>0</v>
      </c>
      <c r="BO22" s="46">
        <v>0</v>
      </c>
      <c r="BP22" s="46">
        <v>0</v>
      </c>
      <c r="BQ22" s="46">
        <v>0</v>
      </c>
      <c r="BR22" s="46">
        <v>0</v>
      </c>
      <c r="BS22" s="46">
        <v>0</v>
      </c>
    </row>
    <row r="23" spans="1:71">
      <c r="A23" s="24">
        <v>22</v>
      </c>
      <c r="B23" s="46">
        <v>1</v>
      </c>
      <c r="C23" s="46">
        <v>3</v>
      </c>
      <c r="D23" s="46">
        <v>38</v>
      </c>
      <c r="E23" s="46">
        <v>10</v>
      </c>
      <c r="F23" s="46">
        <v>0</v>
      </c>
      <c r="G23" s="46">
        <v>10</v>
      </c>
      <c r="H23" s="46">
        <v>30</v>
      </c>
      <c r="I23" s="46">
        <v>0</v>
      </c>
      <c r="J23" s="46">
        <v>0</v>
      </c>
      <c r="K23" s="46">
        <v>0</v>
      </c>
      <c r="L23" s="46">
        <v>0</v>
      </c>
      <c r="M23" s="46">
        <v>10</v>
      </c>
      <c r="N23" s="46">
        <v>0</v>
      </c>
      <c r="O23" s="46">
        <v>3</v>
      </c>
      <c r="P23" s="46">
        <v>44</v>
      </c>
      <c r="Q23" s="46">
        <v>88</v>
      </c>
      <c r="R23" s="46">
        <v>0</v>
      </c>
      <c r="S23" s="46">
        <v>1</v>
      </c>
      <c r="T23" s="46">
        <v>1</v>
      </c>
      <c r="U23" s="46">
        <v>0</v>
      </c>
      <c r="V23" s="46">
        <v>0</v>
      </c>
      <c r="W23" s="46">
        <v>1</v>
      </c>
      <c r="X23" s="46">
        <v>0</v>
      </c>
      <c r="Y23" s="46">
        <v>0</v>
      </c>
      <c r="Z23" s="46">
        <v>1</v>
      </c>
      <c r="AA23" s="46">
        <v>0</v>
      </c>
      <c r="AB23" s="46">
        <v>0</v>
      </c>
      <c r="AC23" s="46">
        <v>0</v>
      </c>
      <c r="AD23" s="46">
        <v>0</v>
      </c>
      <c r="AE23" s="46">
        <v>0</v>
      </c>
      <c r="AF23" s="46">
        <v>0</v>
      </c>
      <c r="AG23" s="46">
        <v>0</v>
      </c>
      <c r="AH23" s="46">
        <v>0</v>
      </c>
      <c r="AI23" s="46">
        <v>0</v>
      </c>
      <c r="AJ23" s="46">
        <v>0</v>
      </c>
      <c r="AK23" s="46">
        <v>0</v>
      </c>
      <c r="AL23" s="46">
        <v>0</v>
      </c>
      <c r="AM23" s="46">
        <v>0</v>
      </c>
      <c r="AN23" s="46">
        <v>1</v>
      </c>
      <c r="AO23" s="46">
        <v>0</v>
      </c>
      <c r="AP23" s="46">
        <v>0</v>
      </c>
      <c r="AQ23" s="46">
        <v>0</v>
      </c>
      <c r="AR23" s="46">
        <v>0</v>
      </c>
      <c r="AS23" s="46">
        <v>0</v>
      </c>
      <c r="AT23" s="46">
        <v>0</v>
      </c>
      <c r="AU23" s="46">
        <v>0</v>
      </c>
      <c r="AV23" s="46">
        <v>0</v>
      </c>
      <c r="AW23" s="46">
        <v>0</v>
      </c>
      <c r="AX23" s="46">
        <v>0</v>
      </c>
      <c r="AY23" s="46">
        <v>1</v>
      </c>
      <c r="AZ23" s="46">
        <v>0</v>
      </c>
      <c r="BA23" s="46">
        <v>1</v>
      </c>
      <c r="BB23" s="46">
        <v>0</v>
      </c>
      <c r="BC23" s="46">
        <v>0</v>
      </c>
      <c r="BD23" s="46">
        <v>0</v>
      </c>
      <c r="BE23" s="46">
        <v>1</v>
      </c>
      <c r="BF23" s="46">
        <v>0</v>
      </c>
      <c r="BG23" s="46">
        <v>1</v>
      </c>
      <c r="BH23" s="46">
        <v>0</v>
      </c>
      <c r="BI23" s="46">
        <v>0</v>
      </c>
      <c r="BJ23" s="46">
        <v>0</v>
      </c>
      <c r="BK23" s="46">
        <v>0</v>
      </c>
      <c r="BL23" s="46">
        <v>0</v>
      </c>
      <c r="BM23" s="46">
        <v>0</v>
      </c>
      <c r="BN23" s="46">
        <v>1</v>
      </c>
      <c r="BO23" s="46">
        <v>0</v>
      </c>
      <c r="BP23" s="46">
        <v>0</v>
      </c>
      <c r="BQ23" s="46">
        <v>0</v>
      </c>
      <c r="BR23" s="46">
        <v>0</v>
      </c>
      <c r="BS23" s="46">
        <v>0</v>
      </c>
    </row>
    <row r="24" spans="1:71">
      <c r="A24" s="24">
        <v>23</v>
      </c>
      <c r="B24" s="46">
        <v>1</v>
      </c>
      <c r="C24" s="46">
        <v>3</v>
      </c>
      <c r="D24" s="46">
        <v>4</v>
      </c>
      <c r="E24" s="46">
        <v>0</v>
      </c>
      <c r="F24" s="46">
        <v>60</v>
      </c>
      <c r="G24" s="46">
        <v>10</v>
      </c>
      <c r="H24" s="46">
        <v>20</v>
      </c>
      <c r="I24" s="46">
        <v>0</v>
      </c>
      <c r="J24" s="46">
        <v>0</v>
      </c>
      <c r="K24" s="46">
        <v>0</v>
      </c>
      <c r="L24" s="46">
        <v>0</v>
      </c>
      <c r="M24" s="46">
        <v>0</v>
      </c>
      <c r="N24" s="46">
        <v>0</v>
      </c>
      <c r="O24" s="46">
        <v>2</v>
      </c>
      <c r="P24" s="46">
        <v>39</v>
      </c>
      <c r="Q24" s="46">
        <v>69</v>
      </c>
      <c r="R24" s="46">
        <v>1</v>
      </c>
      <c r="S24" s="46">
        <v>1</v>
      </c>
      <c r="T24" s="46">
        <v>0</v>
      </c>
      <c r="U24" s="46">
        <v>0</v>
      </c>
      <c r="V24" s="46">
        <v>0</v>
      </c>
      <c r="W24" s="46">
        <v>0</v>
      </c>
      <c r="X24" s="46">
        <v>0</v>
      </c>
      <c r="Y24" s="46">
        <v>1</v>
      </c>
      <c r="Z24" s="46">
        <v>0</v>
      </c>
      <c r="AA24" s="46">
        <v>0</v>
      </c>
      <c r="AB24" s="46">
        <v>0</v>
      </c>
      <c r="AC24" s="46">
        <v>0</v>
      </c>
      <c r="AD24" s="46">
        <v>0</v>
      </c>
      <c r="AE24" s="46">
        <v>0</v>
      </c>
      <c r="AF24" s="46">
        <v>0</v>
      </c>
      <c r="AG24" s="46">
        <v>0</v>
      </c>
      <c r="AH24" s="46">
        <v>0</v>
      </c>
      <c r="AI24" s="46">
        <v>0</v>
      </c>
      <c r="AJ24" s="46">
        <v>0</v>
      </c>
      <c r="AK24" s="46">
        <v>1</v>
      </c>
      <c r="AL24" s="46">
        <v>0</v>
      </c>
      <c r="AM24" s="46">
        <v>0</v>
      </c>
      <c r="AN24" s="46">
        <v>0</v>
      </c>
      <c r="AO24" s="46">
        <v>0</v>
      </c>
      <c r="AP24" s="46">
        <v>0</v>
      </c>
      <c r="AQ24" s="46">
        <v>0</v>
      </c>
      <c r="AR24" s="46">
        <v>0</v>
      </c>
      <c r="AS24" s="46">
        <v>0</v>
      </c>
      <c r="AT24" s="46">
        <v>1</v>
      </c>
      <c r="AU24" s="46">
        <v>0</v>
      </c>
      <c r="AV24" s="46">
        <v>0</v>
      </c>
      <c r="AW24" s="46">
        <v>0</v>
      </c>
      <c r="AX24" s="46">
        <v>1</v>
      </c>
      <c r="AY24" s="46">
        <v>1</v>
      </c>
      <c r="AZ24" s="46">
        <v>0</v>
      </c>
      <c r="BA24" s="46">
        <v>0</v>
      </c>
      <c r="BB24" s="46">
        <v>0</v>
      </c>
      <c r="BC24" s="46">
        <v>0</v>
      </c>
      <c r="BD24" s="46">
        <v>1</v>
      </c>
      <c r="BE24" s="46">
        <v>0</v>
      </c>
      <c r="BF24" s="46">
        <v>0</v>
      </c>
      <c r="BG24" s="46">
        <v>0</v>
      </c>
      <c r="BH24" s="46">
        <v>0</v>
      </c>
      <c r="BI24" s="46">
        <v>0</v>
      </c>
      <c r="BJ24" s="46">
        <v>0</v>
      </c>
      <c r="BK24" s="46">
        <v>0</v>
      </c>
      <c r="BL24" s="46">
        <v>0</v>
      </c>
      <c r="BM24" s="46">
        <v>0</v>
      </c>
      <c r="BN24" s="46">
        <v>0</v>
      </c>
      <c r="BO24" s="46">
        <v>0</v>
      </c>
      <c r="BP24" s="46">
        <v>0</v>
      </c>
      <c r="BQ24" s="46">
        <v>0</v>
      </c>
      <c r="BR24" s="46">
        <v>0</v>
      </c>
      <c r="BS24" s="46">
        <v>0</v>
      </c>
    </row>
    <row r="25" spans="1:71">
      <c r="A25" s="24">
        <v>24</v>
      </c>
      <c r="B25" s="46">
        <v>2</v>
      </c>
      <c r="C25" s="46">
        <v>4</v>
      </c>
      <c r="D25" s="46">
        <v>29</v>
      </c>
      <c r="E25" s="46">
        <v>10</v>
      </c>
      <c r="F25" s="46">
        <v>40</v>
      </c>
      <c r="G25" s="46">
        <v>10</v>
      </c>
      <c r="H25" s="46">
        <v>30</v>
      </c>
      <c r="I25" s="46">
        <v>0</v>
      </c>
      <c r="J25" s="46">
        <v>0</v>
      </c>
      <c r="K25" s="46">
        <v>0</v>
      </c>
      <c r="L25" s="46">
        <v>15</v>
      </c>
      <c r="M25" s="46">
        <v>15</v>
      </c>
      <c r="N25" s="46">
        <v>0</v>
      </c>
      <c r="O25" s="46">
        <v>2</v>
      </c>
      <c r="P25" s="46">
        <v>49</v>
      </c>
      <c r="Q25" s="46">
        <v>59</v>
      </c>
      <c r="R25" s="46">
        <v>1</v>
      </c>
      <c r="S25" s="46">
        <v>1</v>
      </c>
      <c r="T25" s="46">
        <v>1</v>
      </c>
      <c r="U25" s="46">
        <v>0</v>
      </c>
      <c r="V25" s="46">
        <v>0</v>
      </c>
      <c r="W25" s="46">
        <v>0</v>
      </c>
      <c r="X25" s="46">
        <v>0</v>
      </c>
      <c r="Y25" s="46">
        <v>0</v>
      </c>
      <c r="Z25" s="46">
        <v>0</v>
      </c>
      <c r="AA25" s="46">
        <v>0</v>
      </c>
      <c r="AB25" s="46">
        <v>0</v>
      </c>
      <c r="AC25" s="46">
        <v>0</v>
      </c>
      <c r="AD25" s="46">
        <v>1</v>
      </c>
      <c r="AE25" s="46">
        <v>0</v>
      </c>
      <c r="AF25" s="46">
        <v>0</v>
      </c>
      <c r="AG25" s="46">
        <v>0</v>
      </c>
      <c r="AH25" s="46">
        <v>0</v>
      </c>
      <c r="AI25" s="46">
        <v>0</v>
      </c>
      <c r="AJ25" s="46">
        <v>0</v>
      </c>
      <c r="AK25" s="46">
        <v>0</v>
      </c>
      <c r="AL25" s="46">
        <v>0</v>
      </c>
      <c r="AM25" s="46">
        <v>0</v>
      </c>
      <c r="AN25" s="46">
        <v>0</v>
      </c>
      <c r="AO25" s="46">
        <v>0</v>
      </c>
      <c r="AP25" s="46">
        <v>0</v>
      </c>
      <c r="AQ25" s="46">
        <v>0</v>
      </c>
      <c r="AR25" s="46">
        <v>0</v>
      </c>
      <c r="AS25" s="46">
        <v>0</v>
      </c>
      <c r="AT25" s="46">
        <v>1</v>
      </c>
      <c r="AU25" s="46">
        <v>1</v>
      </c>
      <c r="AV25" s="46">
        <v>0</v>
      </c>
      <c r="AW25" s="46">
        <v>0</v>
      </c>
      <c r="AX25" s="46">
        <v>0</v>
      </c>
      <c r="AY25" s="46">
        <v>1</v>
      </c>
      <c r="AZ25" s="46">
        <v>0</v>
      </c>
      <c r="BA25" s="46">
        <v>1</v>
      </c>
      <c r="BB25" s="46">
        <v>0</v>
      </c>
      <c r="BC25" s="46">
        <v>0</v>
      </c>
      <c r="BD25" s="46">
        <v>0</v>
      </c>
      <c r="BE25" s="46">
        <v>1</v>
      </c>
      <c r="BF25" s="46">
        <v>0</v>
      </c>
      <c r="BG25" s="46">
        <v>0</v>
      </c>
      <c r="BH25" s="46">
        <v>1</v>
      </c>
      <c r="BI25" s="46">
        <v>0</v>
      </c>
      <c r="BJ25" s="46">
        <v>0</v>
      </c>
      <c r="BK25" s="46">
        <v>0</v>
      </c>
      <c r="BL25" s="46">
        <v>0</v>
      </c>
      <c r="BM25" s="46">
        <v>0</v>
      </c>
      <c r="BN25" s="46">
        <v>0</v>
      </c>
      <c r="BO25" s="46">
        <v>0</v>
      </c>
      <c r="BP25" s="46">
        <v>0</v>
      </c>
      <c r="BQ25" s="46">
        <v>0</v>
      </c>
      <c r="BR25" s="46">
        <v>0</v>
      </c>
      <c r="BS25" s="46">
        <v>0</v>
      </c>
    </row>
    <row r="26" spans="1:71">
      <c r="A26" s="24">
        <v>25</v>
      </c>
      <c r="B26" s="46">
        <v>2</v>
      </c>
      <c r="C26" s="46">
        <v>4</v>
      </c>
      <c r="D26" s="46">
        <v>5</v>
      </c>
      <c r="E26" s="46">
        <v>0</v>
      </c>
      <c r="F26" s="46">
        <v>30</v>
      </c>
      <c r="G26" s="46">
        <v>22</v>
      </c>
      <c r="H26" s="46">
        <v>20</v>
      </c>
      <c r="I26" s="46">
        <v>10</v>
      </c>
      <c r="J26" s="46">
        <v>20</v>
      </c>
      <c r="K26" s="46">
        <v>30</v>
      </c>
      <c r="L26" s="46">
        <v>0</v>
      </c>
      <c r="M26" s="46">
        <v>0</v>
      </c>
      <c r="N26" s="46">
        <v>0</v>
      </c>
      <c r="O26" s="46">
        <v>5</v>
      </c>
      <c r="P26" s="46">
        <v>51</v>
      </c>
      <c r="Q26" s="46">
        <v>68</v>
      </c>
      <c r="R26" s="46">
        <v>1</v>
      </c>
      <c r="S26" s="46">
        <v>1</v>
      </c>
      <c r="T26" s="46">
        <v>1</v>
      </c>
      <c r="U26" s="46">
        <v>0</v>
      </c>
      <c r="V26" s="46">
        <v>0</v>
      </c>
      <c r="W26" s="46">
        <v>0</v>
      </c>
      <c r="X26" s="46">
        <v>0</v>
      </c>
      <c r="Y26" s="46">
        <v>1</v>
      </c>
      <c r="Z26" s="46">
        <v>0</v>
      </c>
      <c r="AA26" s="46">
        <v>0</v>
      </c>
      <c r="AB26" s="46">
        <v>0</v>
      </c>
      <c r="AC26" s="46">
        <v>0</v>
      </c>
      <c r="AD26" s="46">
        <v>0</v>
      </c>
      <c r="AE26" s="46">
        <v>0</v>
      </c>
      <c r="AF26" s="46">
        <v>0</v>
      </c>
      <c r="AG26" s="46">
        <v>0</v>
      </c>
      <c r="AH26" s="46">
        <v>0</v>
      </c>
      <c r="AI26" s="46">
        <v>0</v>
      </c>
      <c r="AJ26" s="46">
        <v>0</v>
      </c>
      <c r="AK26" s="46">
        <v>0</v>
      </c>
      <c r="AL26" s="46">
        <v>0</v>
      </c>
      <c r="AM26" s="46">
        <v>0</v>
      </c>
      <c r="AN26" s="46">
        <v>0</v>
      </c>
      <c r="AO26" s="46">
        <v>0</v>
      </c>
      <c r="AP26" s="46">
        <v>0</v>
      </c>
      <c r="AQ26" s="46">
        <v>0</v>
      </c>
      <c r="AR26" s="46">
        <v>0</v>
      </c>
      <c r="AS26" s="46">
        <v>0</v>
      </c>
      <c r="AT26" s="46">
        <v>0</v>
      </c>
      <c r="AU26" s="46">
        <v>0</v>
      </c>
      <c r="AV26" s="46">
        <v>0</v>
      </c>
      <c r="AW26" s="46">
        <v>0</v>
      </c>
      <c r="AX26" s="46">
        <v>1</v>
      </c>
      <c r="AY26" s="46">
        <v>0</v>
      </c>
      <c r="AZ26" s="46">
        <v>0</v>
      </c>
      <c r="BA26" s="46">
        <v>0</v>
      </c>
      <c r="BB26" s="46">
        <v>0</v>
      </c>
      <c r="BC26" s="46">
        <v>1</v>
      </c>
      <c r="BD26" s="46">
        <v>1</v>
      </c>
      <c r="BE26" s="46">
        <v>0</v>
      </c>
      <c r="BF26" s="46">
        <v>0</v>
      </c>
      <c r="BG26" s="46">
        <v>0</v>
      </c>
      <c r="BH26" s="46">
        <v>0</v>
      </c>
      <c r="BI26" s="46">
        <v>0</v>
      </c>
      <c r="BJ26" s="46">
        <v>0</v>
      </c>
      <c r="BK26" s="46">
        <v>0</v>
      </c>
      <c r="BL26" s="46">
        <v>0</v>
      </c>
      <c r="BM26" s="46">
        <v>0</v>
      </c>
      <c r="BN26" s="46">
        <v>0</v>
      </c>
      <c r="BO26" s="46">
        <v>0</v>
      </c>
      <c r="BP26" s="46">
        <v>0</v>
      </c>
      <c r="BQ26" s="46">
        <v>0</v>
      </c>
      <c r="BR26" s="46">
        <v>0</v>
      </c>
      <c r="BS26" s="46">
        <v>1</v>
      </c>
    </row>
    <row r="27" spans="1:71">
      <c r="A27" s="24">
        <v>26</v>
      </c>
      <c r="B27" s="46">
        <v>2</v>
      </c>
      <c r="C27" s="46">
        <v>4</v>
      </c>
      <c r="D27" s="46">
        <v>0</v>
      </c>
      <c r="E27" s="46">
        <v>0</v>
      </c>
      <c r="F27" s="46">
        <v>0</v>
      </c>
      <c r="G27" s="46">
        <v>10</v>
      </c>
      <c r="H27" s="46">
        <v>40</v>
      </c>
      <c r="I27" s="46">
        <v>0</v>
      </c>
      <c r="J27" s="46">
        <v>0</v>
      </c>
      <c r="K27" s="46">
        <v>0</v>
      </c>
      <c r="L27" s="46">
        <v>0</v>
      </c>
      <c r="M27" s="46">
        <v>700</v>
      </c>
      <c r="N27" s="46">
        <v>0</v>
      </c>
      <c r="O27" s="46">
        <v>4</v>
      </c>
      <c r="P27" s="46">
        <v>29</v>
      </c>
      <c r="Q27" s="46">
        <v>134</v>
      </c>
      <c r="R27" s="46">
        <v>0</v>
      </c>
      <c r="S27" s="46">
        <v>0</v>
      </c>
      <c r="T27" s="46">
        <v>0</v>
      </c>
      <c r="U27" s="46">
        <v>1</v>
      </c>
      <c r="V27" s="46">
        <v>0</v>
      </c>
      <c r="W27" s="46">
        <v>0</v>
      </c>
      <c r="X27" s="46">
        <v>0</v>
      </c>
      <c r="Y27" s="46">
        <v>0</v>
      </c>
      <c r="Z27" s="46">
        <v>0</v>
      </c>
      <c r="AA27" s="46">
        <v>0</v>
      </c>
      <c r="AB27" s="46">
        <v>0</v>
      </c>
      <c r="AC27" s="46">
        <v>0</v>
      </c>
      <c r="AD27" s="46">
        <v>0</v>
      </c>
      <c r="AE27" s="46">
        <v>0</v>
      </c>
      <c r="AF27" s="46">
        <v>0</v>
      </c>
      <c r="AG27" s="46">
        <v>0</v>
      </c>
      <c r="AH27" s="46">
        <v>0</v>
      </c>
      <c r="AI27" s="46">
        <v>0</v>
      </c>
      <c r="AJ27" s="46">
        <v>0</v>
      </c>
      <c r="AK27" s="46">
        <v>0</v>
      </c>
      <c r="AL27" s="46">
        <v>0</v>
      </c>
      <c r="AM27" s="46">
        <v>0</v>
      </c>
      <c r="AN27" s="46">
        <v>0</v>
      </c>
      <c r="AO27" s="46">
        <v>0</v>
      </c>
      <c r="AP27" s="46">
        <v>0</v>
      </c>
      <c r="AQ27" s="46">
        <v>0</v>
      </c>
      <c r="AR27" s="46">
        <v>0</v>
      </c>
      <c r="AS27" s="46">
        <v>0</v>
      </c>
      <c r="AT27" s="46">
        <v>0</v>
      </c>
      <c r="AU27" s="46">
        <v>1</v>
      </c>
      <c r="AV27" s="46">
        <v>0</v>
      </c>
      <c r="AW27" s="46">
        <v>1</v>
      </c>
      <c r="AX27" s="46">
        <v>0</v>
      </c>
      <c r="AY27" s="46">
        <v>0</v>
      </c>
      <c r="AZ27" s="46">
        <v>0</v>
      </c>
      <c r="BA27" s="46">
        <v>0</v>
      </c>
      <c r="BB27" s="46">
        <v>0</v>
      </c>
      <c r="BC27" s="46">
        <v>0</v>
      </c>
      <c r="BD27" s="46">
        <v>1</v>
      </c>
      <c r="BE27" s="46">
        <v>0</v>
      </c>
      <c r="BF27" s="46">
        <v>1</v>
      </c>
      <c r="BG27" s="46">
        <v>1</v>
      </c>
      <c r="BH27" s="46">
        <v>0</v>
      </c>
      <c r="BI27" s="46">
        <v>0</v>
      </c>
      <c r="BJ27" s="46">
        <v>0</v>
      </c>
      <c r="BK27" s="46">
        <v>0</v>
      </c>
      <c r="BL27" s="46">
        <v>0</v>
      </c>
      <c r="BM27" s="46">
        <v>0</v>
      </c>
      <c r="BN27" s="46">
        <v>0</v>
      </c>
      <c r="BO27" s="46">
        <v>0</v>
      </c>
      <c r="BP27" s="46">
        <v>0</v>
      </c>
      <c r="BQ27" s="46">
        <v>1</v>
      </c>
      <c r="BR27" s="46">
        <v>0</v>
      </c>
      <c r="BS27" s="46">
        <v>0</v>
      </c>
    </row>
    <row r="28" spans="1:71">
      <c r="A28" s="24">
        <v>27</v>
      </c>
      <c r="B28" s="46">
        <v>2</v>
      </c>
      <c r="C28" s="46">
        <v>4</v>
      </c>
      <c r="D28" s="46">
        <v>7</v>
      </c>
      <c r="E28" s="46">
        <v>0</v>
      </c>
      <c r="F28" s="46">
        <v>0</v>
      </c>
      <c r="G28" s="46">
        <v>15</v>
      </c>
      <c r="H28" s="46">
        <v>30</v>
      </c>
      <c r="I28" s="46">
        <v>0</v>
      </c>
      <c r="J28" s="46">
        <v>0</v>
      </c>
      <c r="K28" s="46">
        <v>0</v>
      </c>
      <c r="L28" s="46">
        <v>0</v>
      </c>
      <c r="M28" s="46">
        <v>0</v>
      </c>
      <c r="N28" s="46">
        <v>80</v>
      </c>
      <c r="O28" s="46">
        <v>4</v>
      </c>
      <c r="P28" s="46">
        <v>45</v>
      </c>
      <c r="Q28" s="46">
        <v>114</v>
      </c>
      <c r="R28" s="46">
        <v>1</v>
      </c>
      <c r="S28" s="46">
        <v>1</v>
      </c>
      <c r="T28" s="46">
        <v>0</v>
      </c>
      <c r="U28" s="46">
        <v>0</v>
      </c>
      <c r="V28" s="46">
        <v>0</v>
      </c>
      <c r="W28" s="46">
        <v>1</v>
      </c>
      <c r="X28" s="46">
        <v>0</v>
      </c>
      <c r="Y28" s="46">
        <v>0</v>
      </c>
      <c r="Z28" s="46">
        <v>0</v>
      </c>
      <c r="AA28" s="46">
        <v>0</v>
      </c>
      <c r="AB28" s="46">
        <v>0</v>
      </c>
      <c r="AC28" s="46">
        <v>0</v>
      </c>
      <c r="AD28" s="46">
        <v>0</v>
      </c>
      <c r="AE28" s="46">
        <v>0</v>
      </c>
      <c r="AF28" s="46">
        <v>0</v>
      </c>
      <c r="AG28" s="46">
        <v>0</v>
      </c>
      <c r="AH28" s="46">
        <v>0</v>
      </c>
      <c r="AI28" s="46">
        <v>0</v>
      </c>
      <c r="AJ28" s="46">
        <v>1</v>
      </c>
      <c r="AK28" s="46">
        <v>0</v>
      </c>
      <c r="AL28" s="46">
        <v>0</v>
      </c>
      <c r="AM28" s="46">
        <v>0</v>
      </c>
      <c r="AN28" s="46">
        <v>0</v>
      </c>
      <c r="AO28" s="46">
        <v>0</v>
      </c>
      <c r="AP28" s="46">
        <v>0</v>
      </c>
      <c r="AQ28" s="46">
        <v>0</v>
      </c>
      <c r="AR28" s="46">
        <v>0</v>
      </c>
      <c r="AS28" s="46">
        <v>0</v>
      </c>
      <c r="AT28" s="46">
        <v>0</v>
      </c>
      <c r="AU28" s="46">
        <v>1</v>
      </c>
      <c r="AV28" s="46">
        <v>0</v>
      </c>
      <c r="AW28" s="46">
        <v>0</v>
      </c>
      <c r="AX28" s="46">
        <v>0</v>
      </c>
      <c r="AY28" s="46">
        <v>1</v>
      </c>
      <c r="AZ28" s="46">
        <v>1</v>
      </c>
      <c r="BA28" s="46">
        <v>0</v>
      </c>
      <c r="BB28" s="46">
        <v>0</v>
      </c>
      <c r="BC28" s="46">
        <v>1</v>
      </c>
      <c r="BD28" s="46">
        <v>0</v>
      </c>
      <c r="BE28" s="46">
        <v>0</v>
      </c>
      <c r="BF28" s="46">
        <v>0</v>
      </c>
      <c r="BG28" s="46">
        <v>0</v>
      </c>
      <c r="BH28" s="46">
        <v>0</v>
      </c>
      <c r="BI28" s="46">
        <v>0</v>
      </c>
      <c r="BJ28" s="46">
        <v>0</v>
      </c>
      <c r="BK28" s="46">
        <v>0</v>
      </c>
      <c r="BL28" s="46">
        <v>0</v>
      </c>
      <c r="BM28" s="46">
        <v>0</v>
      </c>
      <c r="BN28" s="46">
        <v>0</v>
      </c>
      <c r="BO28" s="46">
        <v>0</v>
      </c>
      <c r="BP28" s="46">
        <v>0</v>
      </c>
      <c r="BQ28" s="46">
        <v>1</v>
      </c>
      <c r="BR28" s="46">
        <v>0</v>
      </c>
      <c r="BS28" s="46">
        <v>0</v>
      </c>
    </row>
    <row r="29" spans="1:71">
      <c r="A29" s="24">
        <v>28</v>
      </c>
      <c r="B29" s="46">
        <v>2</v>
      </c>
      <c r="C29" s="46">
        <v>3</v>
      </c>
      <c r="D29" s="46">
        <v>4</v>
      </c>
      <c r="E29" s="46">
        <v>0</v>
      </c>
      <c r="F29" s="46">
        <v>0</v>
      </c>
      <c r="G29" s="46">
        <v>15</v>
      </c>
      <c r="H29" s="46">
        <v>20</v>
      </c>
      <c r="I29" s="46">
        <v>0</v>
      </c>
      <c r="J29" s="46">
        <v>0</v>
      </c>
      <c r="K29" s="46">
        <v>0</v>
      </c>
      <c r="L29" s="46">
        <v>0</v>
      </c>
      <c r="M29" s="46">
        <v>0</v>
      </c>
      <c r="N29" s="46">
        <v>50</v>
      </c>
      <c r="O29" s="46">
        <v>5</v>
      </c>
      <c r="P29" s="46">
        <v>49</v>
      </c>
      <c r="Q29" s="46">
        <v>60</v>
      </c>
      <c r="R29" s="46">
        <v>0</v>
      </c>
      <c r="S29" s="46">
        <v>0</v>
      </c>
      <c r="T29" s="46">
        <v>0</v>
      </c>
      <c r="U29" s="46">
        <v>0</v>
      </c>
      <c r="V29" s="46">
        <v>0</v>
      </c>
      <c r="W29" s="46">
        <v>0</v>
      </c>
      <c r="X29" s="46">
        <v>0</v>
      </c>
      <c r="Y29" s="46">
        <v>0</v>
      </c>
      <c r="Z29" s="46">
        <v>0</v>
      </c>
      <c r="AA29" s="46">
        <v>0</v>
      </c>
      <c r="AB29" s="46">
        <v>0</v>
      </c>
      <c r="AC29" s="46">
        <v>0</v>
      </c>
      <c r="AD29" s="46">
        <v>0</v>
      </c>
      <c r="AE29" s="46">
        <v>0</v>
      </c>
      <c r="AF29" s="46">
        <v>0</v>
      </c>
      <c r="AG29" s="46">
        <v>0</v>
      </c>
      <c r="AH29" s="46">
        <v>0</v>
      </c>
      <c r="AI29" s="46">
        <v>0</v>
      </c>
      <c r="AJ29" s="46">
        <v>0</v>
      </c>
      <c r="AK29" s="46">
        <v>0</v>
      </c>
      <c r="AL29" s="46">
        <v>0</v>
      </c>
      <c r="AM29" s="46">
        <v>0</v>
      </c>
      <c r="AN29" s="46">
        <v>0</v>
      </c>
      <c r="AO29" s="46">
        <v>0</v>
      </c>
      <c r="AP29" s="46">
        <v>0</v>
      </c>
      <c r="AQ29" s="46">
        <v>0</v>
      </c>
      <c r="AR29" s="46">
        <v>0</v>
      </c>
      <c r="AS29" s="46">
        <v>0</v>
      </c>
      <c r="AT29" s="46">
        <v>1</v>
      </c>
      <c r="AU29" s="46">
        <v>0</v>
      </c>
      <c r="AV29" s="46">
        <v>0</v>
      </c>
      <c r="AW29" s="46">
        <v>0</v>
      </c>
      <c r="AX29" s="46">
        <v>0</v>
      </c>
      <c r="AY29" s="46">
        <v>1</v>
      </c>
      <c r="AZ29" s="46">
        <v>0</v>
      </c>
      <c r="BA29" s="46">
        <v>0</v>
      </c>
      <c r="BB29" s="46">
        <v>1</v>
      </c>
      <c r="BC29" s="46">
        <v>0</v>
      </c>
      <c r="BD29" s="46">
        <v>1</v>
      </c>
      <c r="BE29" s="46">
        <v>0</v>
      </c>
      <c r="BF29" s="46">
        <v>0</v>
      </c>
      <c r="BG29" s="46">
        <v>1</v>
      </c>
      <c r="BH29" s="46">
        <v>0</v>
      </c>
      <c r="BI29" s="46">
        <v>0</v>
      </c>
      <c r="BJ29" s="46">
        <v>0</v>
      </c>
      <c r="BK29" s="46">
        <v>0</v>
      </c>
      <c r="BL29" s="46">
        <v>0</v>
      </c>
      <c r="BM29" s="46">
        <v>0</v>
      </c>
      <c r="BN29" s="46">
        <v>0</v>
      </c>
      <c r="BO29" s="46">
        <v>0</v>
      </c>
      <c r="BP29" s="46">
        <v>0</v>
      </c>
      <c r="BQ29" s="46">
        <v>0</v>
      </c>
      <c r="BR29" s="46">
        <v>0</v>
      </c>
      <c r="BS29" s="46">
        <v>0</v>
      </c>
    </row>
    <row r="30" spans="1:71">
      <c r="A30" s="24">
        <v>29</v>
      </c>
      <c r="B30" s="46">
        <v>2</v>
      </c>
      <c r="C30" s="46">
        <v>3</v>
      </c>
      <c r="D30" s="46">
        <v>31</v>
      </c>
      <c r="E30" s="46">
        <v>0</v>
      </c>
      <c r="F30" s="46">
        <v>0</v>
      </c>
      <c r="G30" s="46">
        <v>15</v>
      </c>
      <c r="H30" s="46">
        <v>40</v>
      </c>
      <c r="I30" s="46">
        <v>0</v>
      </c>
      <c r="J30" s="46">
        <v>0</v>
      </c>
      <c r="K30" s="46">
        <v>0</v>
      </c>
      <c r="L30" s="46">
        <v>0</v>
      </c>
      <c r="M30" s="46">
        <v>0</v>
      </c>
      <c r="N30" s="46">
        <v>0</v>
      </c>
      <c r="O30" s="46">
        <v>5</v>
      </c>
      <c r="P30" s="46">
        <v>58</v>
      </c>
      <c r="Q30" s="46">
        <v>109</v>
      </c>
      <c r="R30" s="46">
        <v>0</v>
      </c>
      <c r="S30" s="46">
        <v>1</v>
      </c>
      <c r="T30" s="46">
        <v>0</v>
      </c>
      <c r="U30" s="46">
        <v>1</v>
      </c>
      <c r="V30" s="46">
        <v>1</v>
      </c>
      <c r="W30" s="46">
        <v>1</v>
      </c>
      <c r="X30" s="46">
        <v>0</v>
      </c>
      <c r="Y30" s="46">
        <v>0</v>
      </c>
      <c r="Z30" s="46">
        <v>0</v>
      </c>
      <c r="AA30" s="46">
        <v>0</v>
      </c>
      <c r="AB30" s="46">
        <v>0</v>
      </c>
      <c r="AC30" s="46">
        <v>0</v>
      </c>
      <c r="AD30" s="46">
        <v>0</v>
      </c>
      <c r="AE30" s="46">
        <v>0</v>
      </c>
      <c r="AF30" s="46">
        <v>0</v>
      </c>
      <c r="AG30" s="46">
        <v>0</v>
      </c>
      <c r="AH30" s="46">
        <v>0</v>
      </c>
      <c r="AI30" s="46">
        <v>0</v>
      </c>
      <c r="AJ30" s="46">
        <v>0</v>
      </c>
      <c r="AK30" s="46">
        <v>0</v>
      </c>
      <c r="AL30" s="46">
        <v>0</v>
      </c>
      <c r="AM30" s="46">
        <v>0</v>
      </c>
      <c r="AN30" s="46">
        <v>0</v>
      </c>
      <c r="AO30" s="46">
        <v>0</v>
      </c>
      <c r="AP30" s="46">
        <v>0</v>
      </c>
      <c r="AQ30" s="46">
        <v>0</v>
      </c>
      <c r="AR30" s="46">
        <v>0</v>
      </c>
      <c r="AS30" s="46">
        <v>0</v>
      </c>
      <c r="AT30" s="46">
        <v>1</v>
      </c>
      <c r="AU30" s="46">
        <v>0</v>
      </c>
      <c r="AV30" s="46">
        <v>1</v>
      </c>
      <c r="AW30" s="46">
        <v>1</v>
      </c>
      <c r="AX30" s="46">
        <v>0</v>
      </c>
      <c r="AY30" s="46">
        <v>1</v>
      </c>
      <c r="AZ30" s="46">
        <v>0</v>
      </c>
      <c r="BA30" s="46">
        <v>0</v>
      </c>
      <c r="BB30" s="46">
        <v>0</v>
      </c>
      <c r="BC30" s="46">
        <v>0</v>
      </c>
      <c r="BD30" s="46">
        <v>0</v>
      </c>
      <c r="BE30" s="46">
        <v>0</v>
      </c>
      <c r="BF30" s="46">
        <v>0</v>
      </c>
      <c r="BG30" s="46">
        <v>0</v>
      </c>
      <c r="BH30" s="46">
        <v>0</v>
      </c>
      <c r="BI30" s="46">
        <v>1</v>
      </c>
      <c r="BJ30" s="46">
        <v>0</v>
      </c>
      <c r="BK30" s="46">
        <v>1</v>
      </c>
      <c r="BL30" s="46">
        <v>0</v>
      </c>
      <c r="BM30" s="46">
        <v>0</v>
      </c>
      <c r="BN30" s="46">
        <v>0</v>
      </c>
      <c r="BO30" s="46">
        <v>0</v>
      </c>
      <c r="BP30" s="46">
        <v>0</v>
      </c>
      <c r="BQ30" s="46">
        <v>0</v>
      </c>
      <c r="BR30" s="46">
        <v>0</v>
      </c>
      <c r="BS30" s="46">
        <v>0</v>
      </c>
    </row>
    <row r="31" spans="1:71">
      <c r="A31" s="24">
        <v>30</v>
      </c>
      <c r="B31" s="46">
        <v>2</v>
      </c>
      <c r="C31" s="46">
        <v>2</v>
      </c>
      <c r="D31" s="46">
        <v>0</v>
      </c>
      <c r="E31" s="46">
        <v>0</v>
      </c>
      <c r="F31" s="46">
        <v>0</v>
      </c>
      <c r="G31" s="46">
        <v>10</v>
      </c>
      <c r="H31" s="46">
        <v>20</v>
      </c>
      <c r="I31" s="46">
        <v>0</v>
      </c>
      <c r="J31" s="46">
        <v>0</v>
      </c>
      <c r="K31" s="46">
        <v>0</v>
      </c>
      <c r="L31" s="46">
        <v>0</v>
      </c>
      <c r="M31" s="46">
        <v>0</v>
      </c>
      <c r="N31" s="46">
        <v>0</v>
      </c>
      <c r="O31" s="46">
        <v>2</v>
      </c>
      <c r="P31" s="46">
        <v>44</v>
      </c>
      <c r="Q31" s="46">
        <v>40</v>
      </c>
      <c r="R31" s="46">
        <v>1</v>
      </c>
      <c r="S31" s="46">
        <v>0</v>
      </c>
      <c r="T31" s="46">
        <v>1</v>
      </c>
      <c r="U31" s="46">
        <v>1</v>
      </c>
      <c r="V31" s="46">
        <v>0</v>
      </c>
      <c r="W31" s="46">
        <v>0</v>
      </c>
      <c r="X31" s="46">
        <v>0</v>
      </c>
      <c r="Y31" s="46">
        <v>0</v>
      </c>
      <c r="Z31" s="46">
        <v>0</v>
      </c>
      <c r="AA31" s="46">
        <v>0</v>
      </c>
      <c r="AB31" s="46">
        <v>0</v>
      </c>
      <c r="AC31" s="46">
        <v>0</v>
      </c>
      <c r="AD31" s="46">
        <v>0</v>
      </c>
      <c r="AE31" s="46">
        <v>0</v>
      </c>
      <c r="AF31" s="46">
        <v>0</v>
      </c>
      <c r="AG31" s="46">
        <v>0</v>
      </c>
      <c r="AH31" s="46">
        <v>0</v>
      </c>
      <c r="AI31" s="46">
        <v>0</v>
      </c>
      <c r="AJ31" s="46">
        <v>0</v>
      </c>
      <c r="AK31" s="46">
        <v>0</v>
      </c>
      <c r="AL31" s="46">
        <v>0</v>
      </c>
      <c r="AM31" s="46">
        <v>1</v>
      </c>
      <c r="AN31" s="46">
        <v>0</v>
      </c>
      <c r="AO31" s="46">
        <v>0</v>
      </c>
      <c r="AP31" s="46">
        <v>0</v>
      </c>
      <c r="AQ31" s="46">
        <v>1</v>
      </c>
      <c r="AR31" s="46">
        <v>0</v>
      </c>
      <c r="AS31" s="46">
        <v>0</v>
      </c>
      <c r="AT31" s="46">
        <v>0</v>
      </c>
      <c r="AU31" s="46">
        <v>0</v>
      </c>
      <c r="AV31" s="46">
        <v>0</v>
      </c>
      <c r="AW31" s="46">
        <v>1</v>
      </c>
      <c r="AX31" s="46">
        <v>0</v>
      </c>
      <c r="AY31" s="46">
        <v>1</v>
      </c>
      <c r="AZ31" s="46">
        <v>1</v>
      </c>
      <c r="BA31" s="46">
        <v>0</v>
      </c>
      <c r="BB31" s="46">
        <v>0</v>
      </c>
      <c r="BC31" s="46">
        <v>0</v>
      </c>
      <c r="BD31" s="46">
        <v>0</v>
      </c>
      <c r="BE31" s="46">
        <v>1</v>
      </c>
      <c r="BF31" s="46">
        <v>0</v>
      </c>
      <c r="BG31" s="46">
        <v>0</v>
      </c>
      <c r="BH31" s="46">
        <v>0</v>
      </c>
      <c r="BI31" s="46">
        <v>0</v>
      </c>
      <c r="BJ31" s="46">
        <v>0</v>
      </c>
      <c r="BK31" s="46">
        <v>0</v>
      </c>
      <c r="BL31" s="46">
        <v>0</v>
      </c>
      <c r="BM31" s="46">
        <v>0</v>
      </c>
      <c r="BN31" s="46">
        <v>0</v>
      </c>
      <c r="BO31" s="46">
        <v>0</v>
      </c>
      <c r="BP31" s="46">
        <v>0</v>
      </c>
      <c r="BQ31" s="46">
        <v>0</v>
      </c>
      <c r="BR31" s="46">
        <v>0</v>
      </c>
      <c r="BS31" s="46">
        <v>0</v>
      </c>
    </row>
    <row r="32" spans="1:71">
      <c r="A32" s="24">
        <v>31</v>
      </c>
      <c r="B32" s="46">
        <v>2</v>
      </c>
      <c r="C32" s="46">
        <v>4</v>
      </c>
      <c r="D32" s="46">
        <v>34</v>
      </c>
      <c r="E32" s="46">
        <v>0</v>
      </c>
      <c r="F32" s="46">
        <v>26</v>
      </c>
      <c r="G32" s="46">
        <v>10</v>
      </c>
      <c r="H32" s="46">
        <v>30</v>
      </c>
      <c r="I32" s="46">
        <v>5</v>
      </c>
      <c r="J32" s="46">
        <v>15</v>
      </c>
      <c r="K32" s="46">
        <v>15</v>
      </c>
      <c r="L32" s="46">
        <v>0</v>
      </c>
      <c r="M32" s="46">
        <v>0</v>
      </c>
      <c r="N32" s="46">
        <v>0</v>
      </c>
      <c r="O32" s="46">
        <v>0</v>
      </c>
      <c r="P32" s="46">
        <v>41</v>
      </c>
      <c r="Q32" s="46">
        <v>82</v>
      </c>
      <c r="R32" s="46">
        <v>0</v>
      </c>
      <c r="S32" s="46">
        <v>0</v>
      </c>
      <c r="T32" s="46">
        <v>0</v>
      </c>
      <c r="U32" s="46">
        <v>1</v>
      </c>
      <c r="V32" s="46">
        <v>1</v>
      </c>
      <c r="W32" s="46">
        <v>0</v>
      </c>
      <c r="X32" s="46">
        <v>0</v>
      </c>
      <c r="Y32" s="46">
        <v>0</v>
      </c>
      <c r="Z32" s="46">
        <v>0</v>
      </c>
      <c r="AA32" s="46">
        <v>0</v>
      </c>
      <c r="AB32" s="46">
        <v>0</v>
      </c>
      <c r="AC32" s="46">
        <v>0</v>
      </c>
      <c r="AD32" s="46">
        <v>1</v>
      </c>
      <c r="AE32" s="46">
        <v>0</v>
      </c>
      <c r="AF32" s="46">
        <v>0</v>
      </c>
      <c r="AG32" s="46">
        <v>0</v>
      </c>
      <c r="AH32" s="46">
        <v>0</v>
      </c>
      <c r="AI32" s="46">
        <v>0</v>
      </c>
      <c r="AJ32" s="46">
        <v>0</v>
      </c>
      <c r="AK32" s="46">
        <v>0</v>
      </c>
      <c r="AL32" s="46">
        <v>0</v>
      </c>
      <c r="AM32" s="46">
        <v>0</v>
      </c>
      <c r="AN32" s="46">
        <v>0</v>
      </c>
      <c r="AO32" s="46">
        <v>0</v>
      </c>
      <c r="AP32" s="46">
        <v>0</v>
      </c>
      <c r="AQ32" s="46">
        <v>0</v>
      </c>
      <c r="AR32" s="46">
        <v>0</v>
      </c>
      <c r="AS32" s="46">
        <v>0</v>
      </c>
      <c r="AT32" s="46">
        <v>1</v>
      </c>
      <c r="AU32" s="46">
        <v>0</v>
      </c>
      <c r="AV32" s="46">
        <v>1</v>
      </c>
      <c r="AW32" s="46">
        <v>1</v>
      </c>
      <c r="AX32" s="46">
        <v>0</v>
      </c>
      <c r="AY32" s="46">
        <v>1</v>
      </c>
      <c r="AZ32" s="46">
        <v>1</v>
      </c>
      <c r="BA32" s="46">
        <v>0</v>
      </c>
      <c r="BB32" s="46">
        <v>0</v>
      </c>
      <c r="BC32" s="46">
        <v>1</v>
      </c>
      <c r="BD32" s="46">
        <v>0</v>
      </c>
      <c r="BE32" s="46">
        <v>0</v>
      </c>
      <c r="BF32" s="46">
        <v>0</v>
      </c>
      <c r="BG32" s="46">
        <v>0</v>
      </c>
      <c r="BH32" s="46">
        <v>0</v>
      </c>
      <c r="BI32" s="46">
        <v>0</v>
      </c>
      <c r="BJ32" s="46">
        <v>0</v>
      </c>
      <c r="BK32" s="46">
        <v>0</v>
      </c>
      <c r="BL32" s="46">
        <v>0</v>
      </c>
      <c r="BM32" s="46">
        <v>0</v>
      </c>
      <c r="BN32" s="46">
        <v>0</v>
      </c>
      <c r="BO32" s="46">
        <v>0</v>
      </c>
      <c r="BP32" s="46">
        <v>0</v>
      </c>
      <c r="BQ32" s="46">
        <v>0</v>
      </c>
      <c r="BR32" s="46">
        <v>0</v>
      </c>
      <c r="BS32" s="46">
        <v>0</v>
      </c>
    </row>
    <row r="33" spans="1:71">
      <c r="A33" s="24">
        <v>32</v>
      </c>
      <c r="B33" s="46">
        <v>2</v>
      </c>
      <c r="C33" s="46">
        <v>3</v>
      </c>
      <c r="D33" s="46">
        <v>30</v>
      </c>
      <c r="E33" s="46">
        <v>0</v>
      </c>
      <c r="F33" s="46">
        <v>20</v>
      </c>
      <c r="G33" s="46">
        <v>10</v>
      </c>
      <c r="H33" s="46">
        <v>20</v>
      </c>
      <c r="I33" s="46">
        <v>0</v>
      </c>
      <c r="J33" s="46">
        <v>0</v>
      </c>
      <c r="K33" s="46">
        <v>0</v>
      </c>
      <c r="L33" s="46">
        <v>20</v>
      </c>
      <c r="M33" s="46">
        <v>0</v>
      </c>
      <c r="N33" s="46">
        <v>10</v>
      </c>
      <c r="O33" s="46">
        <v>1</v>
      </c>
      <c r="P33" s="46">
        <v>45</v>
      </c>
      <c r="Q33" s="46">
        <v>63</v>
      </c>
      <c r="R33" s="46">
        <v>0</v>
      </c>
      <c r="S33" s="46">
        <v>0</v>
      </c>
      <c r="T33" s="46">
        <v>0</v>
      </c>
      <c r="U33" s="46">
        <v>0</v>
      </c>
      <c r="V33" s="46">
        <v>1</v>
      </c>
      <c r="W33" s="46">
        <v>0</v>
      </c>
      <c r="X33" s="46">
        <v>0</v>
      </c>
      <c r="Y33" s="46">
        <v>0</v>
      </c>
      <c r="Z33" s="46">
        <v>0</v>
      </c>
      <c r="AA33" s="46">
        <v>0</v>
      </c>
      <c r="AB33" s="46">
        <v>0</v>
      </c>
      <c r="AC33" s="46">
        <v>0</v>
      </c>
      <c r="AD33" s="46">
        <v>0</v>
      </c>
      <c r="AE33" s="46">
        <v>0</v>
      </c>
      <c r="AF33" s="46">
        <v>0</v>
      </c>
      <c r="AG33" s="46">
        <v>0</v>
      </c>
      <c r="AH33" s="46">
        <v>0</v>
      </c>
      <c r="AI33" s="46">
        <v>0</v>
      </c>
      <c r="AJ33" s="46">
        <v>0</v>
      </c>
      <c r="AK33" s="46">
        <v>0</v>
      </c>
      <c r="AL33" s="46">
        <v>0</v>
      </c>
      <c r="AM33" s="46">
        <v>0</v>
      </c>
      <c r="AN33" s="46">
        <v>0</v>
      </c>
      <c r="AO33" s="46">
        <v>0</v>
      </c>
      <c r="AP33" s="46">
        <v>0</v>
      </c>
      <c r="AQ33" s="46">
        <v>0</v>
      </c>
      <c r="AR33" s="46">
        <v>0</v>
      </c>
      <c r="AS33" s="46">
        <v>0</v>
      </c>
      <c r="AT33" s="46">
        <v>1</v>
      </c>
      <c r="AU33" s="46">
        <v>1</v>
      </c>
      <c r="AV33" s="46">
        <v>0</v>
      </c>
      <c r="AW33" s="46">
        <v>0</v>
      </c>
      <c r="AX33" s="46">
        <v>0</v>
      </c>
      <c r="AY33" s="46">
        <v>1</v>
      </c>
      <c r="AZ33" s="46">
        <v>1</v>
      </c>
      <c r="BA33" s="46">
        <v>0</v>
      </c>
      <c r="BB33" s="46">
        <v>0</v>
      </c>
      <c r="BC33" s="46">
        <v>1</v>
      </c>
      <c r="BD33" s="46">
        <v>0</v>
      </c>
      <c r="BE33" s="46">
        <v>0</v>
      </c>
      <c r="BF33" s="46">
        <v>0</v>
      </c>
      <c r="BG33" s="46">
        <v>0</v>
      </c>
      <c r="BH33" s="46">
        <v>0</v>
      </c>
      <c r="BI33" s="46">
        <v>0</v>
      </c>
      <c r="BJ33" s="46">
        <v>0</v>
      </c>
      <c r="BK33" s="46">
        <v>1</v>
      </c>
      <c r="BL33" s="46">
        <v>0</v>
      </c>
      <c r="BM33" s="46">
        <v>0</v>
      </c>
      <c r="BN33" s="46">
        <v>0</v>
      </c>
      <c r="BO33" s="46">
        <v>0</v>
      </c>
      <c r="BP33" s="46">
        <v>0</v>
      </c>
      <c r="BQ33" s="46">
        <v>0</v>
      </c>
      <c r="BR33" s="46">
        <v>0</v>
      </c>
      <c r="BS33" s="46">
        <v>0</v>
      </c>
    </row>
    <row r="34" spans="1:71">
      <c r="A34" s="24">
        <v>33</v>
      </c>
      <c r="B34" s="46">
        <v>2</v>
      </c>
      <c r="C34" s="46">
        <v>2</v>
      </c>
      <c r="D34" s="46">
        <v>9</v>
      </c>
      <c r="E34" s="46">
        <v>0</v>
      </c>
      <c r="F34" s="46">
        <v>0</v>
      </c>
      <c r="G34" s="46">
        <v>5</v>
      </c>
      <c r="H34" s="46">
        <v>40</v>
      </c>
      <c r="I34" s="46">
        <v>0</v>
      </c>
      <c r="J34" s="46">
        <v>0</v>
      </c>
      <c r="K34" s="46">
        <v>0</v>
      </c>
      <c r="L34" s="46">
        <v>0</v>
      </c>
      <c r="M34" s="46">
        <v>0</v>
      </c>
      <c r="N34" s="46">
        <v>0</v>
      </c>
      <c r="O34" s="46">
        <v>2</v>
      </c>
      <c r="P34" s="46">
        <v>20</v>
      </c>
      <c r="Q34" s="46">
        <v>15</v>
      </c>
      <c r="R34" s="46">
        <v>0</v>
      </c>
      <c r="S34" s="46">
        <v>0</v>
      </c>
      <c r="T34" s="46">
        <v>0</v>
      </c>
      <c r="U34" s="46">
        <v>0</v>
      </c>
      <c r="V34" s="46">
        <v>1</v>
      </c>
      <c r="W34" s="46">
        <v>0</v>
      </c>
      <c r="X34" s="46">
        <v>0</v>
      </c>
      <c r="Y34" s="46">
        <v>0</v>
      </c>
      <c r="Z34" s="46">
        <v>0</v>
      </c>
      <c r="AA34" s="46">
        <v>0</v>
      </c>
      <c r="AB34" s="46">
        <v>0</v>
      </c>
      <c r="AC34" s="46">
        <v>0</v>
      </c>
      <c r="AD34" s="46">
        <v>0</v>
      </c>
      <c r="AE34" s="46">
        <v>0</v>
      </c>
      <c r="AF34" s="46">
        <v>0</v>
      </c>
      <c r="AG34" s="46">
        <v>0</v>
      </c>
      <c r="AH34" s="46">
        <v>0</v>
      </c>
      <c r="AI34" s="46">
        <v>0</v>
      </c>
      <c r="AJ34" s="46">
        <v>0</v>
      </c>
      <c r="AK34" s="46">
        <v>1</v>
      </c>
      <c r="AL34" s="46">
        <v>0</v>
      </c>
      <c r="AM34" s="46">
        <v>0</v>
      </c>
      <c r="AN34" s="46">
        <v>0</v>
      </c>
      <c r="AO34" s="46">
        <v>0</v>
      </c>
      <c r="AP34" s="46">
        <v>0</v>
      </c>
      <c r="AQ34" s="46">
        <v>0</v>
      </c>
      <c r="AR34" s="46">
        <v>0</v>
      </c>
      <c r="AS34" s="46">
        <v>0</v>
      </c>
      <c r="AT34" s="46">
        <v>0</v>
      </c>
      <c r="AU34" s="46">
        <v>0</v>
      </c>
      <c r="AV34" s="46">
        <v>0</v>
      </c>
      <c r="AW34" s="46">
        <v>1</v>
      </c>
      <c r="AX34" s="46">
        <v>0</v>
      </c>
      <c r="AY34" s="46">
        <v>0</v>
      </c>
      <c r="AZ34" s="46">
        <v>0</v>
      </c>
      <c r="BA34" s="46">
        <v>0</v>
      </c>
      <c r="BB34" s="46">
        <v>0</v>
      </c>
      <c r="BC34" s="46">
        <v>0</v>
      </c>
      <c r="BD34" s="46">
        <v>0</v>
      </c>
      <c r="BE34" s="46">
        <v>0</v>
      </c>
      <c r="BF34" s="46">
        <v>0</v>
      </c>
      <c r="BG34" s="46">
        <v>0</v>
      </c>
      <c r="BH34" s="46">
        <v>1</v>
      </c>
      <c r="BI34" s="46">
        <v>1</v>
      </c>
      <c r="BJ34" s="46">
        <v>0</v>
      </c>
      <c r="BK34" s="46">
        <v>0</v>
      </c>
      <c r="BL34" s="46">
        <v>0</v>
      </c>
      <c r="BM34" s="46">
        <v>0</v>
      </c>
      <c r="BN34" s="46">
        <v>1</v>
      </c>
      <c r="BO34" s="46">
        <v>0</v>
      </c>
      <c r="BP34" s="46">
        <v>0</v>
      </c>
      <c r="BQ34" s="46">
        <v>0</v>
      </c>
      <c r="BR34" s="46">
        <v>0</v>
      </c>
      <c r="BS34" s="46">
        <v>0</v>
      </c>
    </row>
    <row r="35" spans="1:71">
      <c r="A35" s="24">
        <v>34</v>
      </c>
      <c r="B35" s="46">
        <v>2</v>
      </c>
      <c r="C35" s="46">
        <v>3</v>
      </c>
      <c r="D35" s="46">
        <v>16</v>
      </c>
      <c r="E35" s="46">
        <v>0</v>
      </c>
      <c r="F35" s="46">
        <v>0</v>
      </c>
      <c r="G35" s="46">
        <v>15</v>
      </c>
      <c r="H35" s="46">
        <v>15</v>
      </c>
      <c r="I35" s="46">
        <v>0</v>
      </c>
      <c r="J35" s="46">
        <v>0</v>
      </c>
      <c r="K35" s="46">
        <v>0</v>
      </c>
      <c r="L35" s="46">
        <v>0</v>
      </c>
      <c r="M35" s="46">
        <v>0</v>
      </c>
      <c r="N35" s="46">
        <v>40</v>
      </c>
      <c r="O35" s="46">
        <v>9</v>
      </c>
      <c r="P35" s="46">
        <v>44</v>
      </c>
      <c r="Q35" s="46">
        <v>74</v>
      </c>
      <c r="R35" s="46">
        <v>0</v>
      </c>
      <c r="S35" s="46">
        <v>1</v>
      </c>
      <c r="T35" s="46">
        <v>0</v>
      </c>
      <c r="U35" s="46">
        <v>0</v>
      </c>
      <c r="V35" s="46">
        <v>0</v>
      </c>
      <c r="W35" s="46">
        <v>0</v>
      </c>
      <c r="X35" s="46">
        <v>0</v>
      </c>
      <c r="Y35" s="46">
        <v>0</v>
      </c>
      <c r="Z35" s="46">
        <v>0</v>
      </c>
      <c r="AA35" s="46">
        <v>0</v>
      </c>
      <c r="AB35" s="46">
        <v>0</v>
      </c>
      <c r="AC35" s="46">
        <v>0</v>
      </c>
      <c r="AD35" s="46">
        <v>0</v>
      </c>
      <c r="AE35" s="46">
        <v>0</v>
      </c>
      <c r="AF35" s="46">
        <v>0</v>
      </c>
      <c r="AG35" s="46">
        <v>0</v>
      </c>
      <c r="AH35" s="46">
        <v>0</v>
      </c>
      <c r="AI35" s="46">
        <v>0</v>
      </c>
      <c r="AJ35" s="46">
        <v>0</v>
      </c>
      <c r="AK35" s="46">
        <v>0</v>
      </c>
      <c r="AL35" s="46">
        <v>0</v>
      </c>
      <c r="AM35" s="46">
        <v>1</v>
      </c>
      <c r="AN35" s="46">
        <v>0</v>
      </c>
      <c r="AO35" s="46">
        <v>0</v>
      </c>
      <c r="AP35" s="46">
        <v>0</v>
      </c>
      <c r="AQ35" s="46">
        <v>0</v>
      </c>
      <c r="AR35" s="46">
        <v>0</v>
      </c>
      <c r="AS35" s="46">
        <v>0</v>
      </c>
      <c r="AT35" s="46">
        <v>1</v>
      </c>
      <c r="AU35" s="46">
        <v>0</v>
      </c>
      <c r="AV35" s="46">
        <v>1</v>
      </c>
      <c r="AW35" s="46">
        <v>1</v>
      </c>
      <c r="AX35" s="46">
        <v>0</v>
      </c>
      <c r="AY35" s="46">
        <v>1</v>
      </c>
      <c r="AZ35" s="46">
        <v>0</v>
      </c>
      <c r="BA35" s="46">
        <v>0</v>
      </c>
      <c r="BB35" s="46">
        <v>0</v>
      </c>
      <c r="BC35" s="46">
        <v>0</v>
      </c>
      <c r="BD35" s="46">
        <v>1</v>
      </c>
      <c r="BE35" s="46">
        <v>0</v>
      </c>
      <c r="BF35" s="46">
        <v>0</v>
      </c>
      <c r="BG35" s="46">
        <v>0</v>
      </c>
      <c r="BH35" s="46">
        <v>0</v>
      </c>
      <c r="BI35" s="46">
        <v>0</v>
      </c>
      <c r="BJ35" s="46">
        <v>0</v>
      </c>
      <c r="BK35" s="46">
        <v>0</v>
      </c>
      <c r="BL35" s="46">
        <v>0</v>
      </c>
      <c r="BM35" s="46">
        <v>0</v>
      </c>
      <c r="BN35" s="46">
        <v>1</v>
      </c>
      <c r="BO35" s="46">
        <v>0</v>
      </c>
      <c r="BP35" s="46">
        <v>0</v>
      </c>
      <c r="BQ35" s="46">
        <v>0</v>
      </c>
      <c r="BR35" s="46">
        <v>0</v>
      </c>
      <c r="BS35" s="46">
        <v>0</v>
      </c>
    </row>
    <row r="36" spans="1:71">
      <c r="A36" s="24">
        <v>35</v>
      </c>
      <c r="B36" s="46">
        <v>2</v>
      </c>
      <c r="C36" s="46">
        <v>3</v>
      </c>
      <c r="D36" s="46">
        <v>0</v>
      </c>
      <c r="E36" s="46">
        <v>0</v>
      </c>
      <c r="F36" s="46">
        <v>0</v>
      </c>
      <c r="G36" s="46">
        <v>10</v>
      </c>
      <c r="H36" s="46">
        <v>15</v>
      </c>
      <c r="I36" s="46">
        <v>0</v>
      </c>
      <c r="J36" s="46">
        <v>0</v>
      </c>
      <c r="K36" s="46">
        <v>0</v>
      </c>
      <c r="L36" s="46">
        <v>0</v>
      </c>
      <c r="M36" s="46">
        <v>55</v>
      </c>
      <c r="N36" s="46">
        <v>0</v>
      </c>
      <c r="O36" s="46">
        <v>2</v>
      </c>
      <c r="P36" s="46">
        <v>24</v>
      </c>
      <c r="Q36" s="46">
        <v>33</v>
      </c>
      <c r="R36" s="46">
        <v>1</v>
      </c>
      <c r="S36" s="46">
        <v>1</v>
      </c>
      <c r="T36" s="46">
        <v>1</v>
      </c>
      <c r="U36" s="46">
        <v>0</v>
      </c>
      <c r="V36" s="46">
        <v>1</v>
      </c>
      <c r="W36" s="46">
        <v>0</v>
      </c>
      <c r="X36" s="46">
        <v>0</v>
      </c>
      <c r="Y36" s="46">
        <v>0</v>
      </c>
      <c r="Z36" s="46">
        <v>0</v>
      </c>
      <c r="AA36" s="46">
        <v>0</v>
      </c>
      <c r="AB36" s="46">
        <v>0</v>
      </c>
      <c r="AC36" s="46">
        <v>0</v>
      </c>
      <c r="AD36" s="46">
        <v>0</v>
      </c>
      <c r="AE36" s="46">
        <v>0</v>
      </c>
      <c r="AF36" s="46">
        <v>0</v>
      </c>
      <c r="AG36" s="46">
        <v>0</v>
      </c>
      <c r="AH36" s="46">
        <v>0</v>
      </c>
      <c r="AI36" s="46">
        <v>0</v>
      </c>
      <c r="AJ36" s="46">
        <v>0</v>
      </c>
      <c r="AK36" s="46">
        <v>0</v>
      </c>
      <c r="AL36" s="46">
        <v>0</v>
      </c>
      <c r="AM36" s="46">
        <v>0</v>
      </c>
      <c r="AN36" s="46">
        <v>0</v>
      </c>
      <c r="AO36" s="46">
        <v>0</v>
      </c>
      <c r="AP36" s="46">
        <v>0</v>
      </c>
      <c r="AQ36" s="46">
        <v>0</v>
      </c>
      <c r="AR36" s="46">
        <v>0</v>
      </c>
      <c r="AS36" s="46">
        <v>0</v>
      </c>
      <c r="AT36" s="46">
        <v>1</v>
      </c>
      <c r="AU36" s="46">
        <v>0</v>
      </c>
      <c r="AV36" s="46">
        <v>0</v>
      </c>
      <c r="AW36" s="46">
        <v>1</v>
      </c>
      <c r="AX36" s="46">
        <v>0</v>
      </c>
      <c r="AY36" s="46">
        <v>0</v>
      </c>
      <c r="AZ36" s="46">
        <v>1</v>
      </c>
      <c r="BA36" s="46">
        <v>0</v>
      </c>
      <c r="BB36" s="46">
        <v>0</v>
      </c>
      <c r="BC36" s="46">
        <v>1</v>
      </c>
      <c r="BD36" s="46">
        <v>0</v>
      </c>
      <c r="BE36" s="46">
        <v>1</v>
      </c>
      <c r="BF36" s="46">
        <v>1</v>
      </c>
      <c r="BG36" s="46">
        <v>1</v>
      </c>
      <c r="BH36" s="46">
        <v>0</v>
      </c>
      <c r="BI36" s="46">
        <v>0</v>
      </c>
      <c r="BJ36" s="46">
        <v>0</v>
      </c>
      <c r="BK36" s="46">
        <v>0</v>
      </c>
      <c r="BL36" s="46">
        <v>1</v>
      </c>
      <c r="BM36" s="46">
        <v>0</v>
      </c>
      <c r="BN36" s="46">
        <v>0</v>
      </c>
      <c r="BO36" s="46">
        <v>1</v>
      </c>
      <c r="BP36" s="46">
        <v>1</v>
      </c>
      <c r="BQ36" s="46">
        <v>1</v>
      </c>
      <c r="BR36" s="46">
        <v>0</v>
      </c>
      <c r="BS36" s="46">
        <v>0</v>
      </c>
    </row>
    <row r="37" spans="1:71">
      <c r="A37" s="24">
        <v>36</v>
      </c>
      <c r="B37" s="46">
        <v>2</v>
      </c>
      <c r="C37" s="46">
        <v>3</v>
      </c>
      <c r="D37" s="46">
        <v>14</v>
      </c>
      <c r="E37" s="46">
        <v>0</v>
      </c>
      <c r="F37" s="46">
        <v>33</v>
      </c>
      <c r="G37" s="46">
        <v>20</v>
      </c>
      <c r="H37" s="46">
        <v>30</v>
      </c>
      <c r="I37" s="46">
        <v>0</v>
      </c>
      <c r="J37" s="46">
        <v>0</v>
      </c>
      <c r="K37" s="46">
        <v>0</v>
      </c>
      <c r="L37" s="46">
        <v>0</v>
      </c>
      <c r="M37" s="46">
        <v>0</v>
      </c>
      <c r="N37" s="46">
        <v>0</v>
      </c>
      <c r="O37" s="46">
        <v>2</v>
      </c>
      <c r="P37" s="46">
        <v>57</v>
      </c>
      <c r="Q37" s="46">
        <v>61</v>
      </c>
      <c r="R37" s="46">
        <v>0</v>
      </c>
      <c r="S37" s="46">
        <v>0</v>
      </c>
      <c r="T37" s="46">
        <v>0</v>
      </c>
      <c r="U37" s="46">
        <v>1</v>
      </c>
      <c r="V37" s="46">
        <v>1</v>
      </c>
      <c r="W37" s="46">
        <v>0</v>
      </c>
      <c r="X37" s="46">
        <v>0</v>
      </c>
      <c r="Y37" s="46">
        <v>0</v>
      </c>
      <c r="Z37" s="46">
        <v>0</v>
      </c>
      <c r="AA37" s="46">
        <v>0</v>
      </c>
      <c r="AB37" s="46">
        <v>0</v>
      </c>
      <c r="AC37" s="46">
        <v>0</v>
      </c>
      <c r="AD37" s="46">
        <v>0</v>
      </c>
      <c r="AE37" s="46">
        <v>0</v>
      </c>
      <c r="AF37" s="46">
        <v>0</v>
      </c>
      <c r="AG37" s="46">
        <v>0</v>
      </c>
      <c r="AH37" s="46">
        <v>0</v>
      </c>
      <c r="AI37" s="46">
        <v>0</v>
      </c>
      <c r="AJ37" s="46">
        <v>0</v>
      </c>
      <c r="AK37" s="46">
        <v>0</v>
      </c>
      <c r="AL37" s="46">
        <v>1</v>
      </c>
      <c r="AM37" s="46">
        <v>0</v>
      </c>
      <c r="AN37" s="46">
        <v>0</v>
      </c>
      <c r="AO37" s="46">
        <v>0</v>
      </c>
      <c r="AP37" s="46">
        <v>0</v>
      </c>
      <c r="AQ37" s="46">
        <v>0</v>
      </c>
      <c r="AR37" s="46">
        <v>0</v>
      </c>
      <c r="AS37" s="46">
        <v>0</v>
      </c>
      <c r="AT37" s="46">
        <v>0</v>
      </c>
      <c r="AU37" s="46">
        <v>0</v>
      </c>
      <c r="AV37" s="46">
        <v>0</v>
      </c>
      <c r="AW37" s="46">
        <v>1</v>
      </c>
      <c r="AX37" s="46">
        <v>0</v>
      </c>
      <c r="AY37" s="46">
        <v>1</v>
      </c>
      <c r="AZ37" s="46">
        <v>1</v>
      </c>
      <c r="BA37" s="46">
        <v>0</v>
      </c>
      <c r="BB37" s="46">
        <v>0</v>
      </c>
      <c r="BC37" s="46">
        <v>1</v>
      </c>
      <c r="BD37" s="46">
        <v>1</v>
      </c>
      <c r="BE37" s="46">
        <v>0</v>
      </c>
      <c r="BF37" s="46">
        <v>0</v>
      </c>
      <c r="BG37" s="46">
        <v>1</v>
      </c>
      <c r="BH37" s="46">
        <v>0</v>
      </c>
      <c r="BI37" s="46">
        <v>0</v>
      </c>
      <c r="BJ37" s="46">
        <v>0</v>
      </c>
      <c r="BK37" s="46">
        <v>0</v>
      </c>
      <c r="BL37" s="46">
        <v>1</v>
      </c>
      <c r="BM37" s="46">
        <v>0</v>
      </c>
      <c r="BN37" s="46">
        <v>1</v>
      </c>
      <c r="BO37" s="46">
        <v>0</v>
      </c>
      <c r="BP37" s="46">
        <v>0</v>
      </c>
      <c r="BQ37" s="46">
        <v>0</v>
      </c>
      <c r="BR37" s="46">
        <v>0</v>
      </c>
      <c r="BS37" s="46">
        <v>0</v>
      </c>
    </row>
    <row r="38" spans="1:71">
      <c r="A38" s="24">
        <v>37</v>
      </c>
      <c r="B38" s="46">
        <v>2</v>
      </c>
      <c r="C38" s="46">
        <v>4</v>
      </c>
      <c r="D38" s="46">
        <v>16</v>
      </c>
      <c r="E38" s="46">
        <v>0</v>
      </c>
      <c r="F38" s="46">
        <v>43</v>
      </c>
      <c r="G38" s="46">
        <v>5</v>
      </c>
      <c r="H38" s="46">
        <v>20</v>
      </c>
      <c r="I38" s="46">
        <v>0</v>
      </c>
      <c r="J38" s="46">
        <v>0</v>
      </c>
      <c r="K38" s="46">
        <v>0</v>
      </c>
      <c r="L38" s="46">
        <v>10</v>
      </c>
      <c r="M38" s="46">
        <v>15</v>
      </c>
      <c r="N38" s="46">
        <v>20</v>
      </c>
      <c r="O38" s="46">
        <v>2</v>
      </c>
      <c r="P38" s="46">
        <v>14</v>
      </c>
      <c r="Q38" s="46">
        <v>18</v>
      </c>
      <c r="R38" s="46">
        <v>0</v>
      </c>
      <c r="S38" s="46">
        <v>1</v>
      </c>
      <c r="T38" s="46">
        <v>0</v>
      </c>
      <c r="U38" s="46">
        <v>0</v>
      </c>
      <c r="V38" s="46">
        <v>0</v>
      </c>
      <c r="W38" s="46">
        <v>0</v>
      </c>
      <c r="X38" s="46">
        <v>0</v>
      </c>
      <c r="Y38" s="46">
        <v>0</v>
      </c>
      <c r="Z38" s="46">
        <v>0</v>
      </c>
      <c r="AA38" s="46">
        <v>0</v>
      </c>
      <c r="AB38" s="46">
        <v>0</v>
      </c>
      <c r="AC38" s="46">
        <v>0</v>
      </c>
      <c r="AD38" s="46">
        <v>0</v>
      </c>
      <c r="AE38" s="46">
        <v>0</v>
      </c>
      <c r="AF38" s="46">
        <v>0</v>
      </c>
      <c r="AG38" s="46">
        <v>0</v>
      </c>
      <c r="AH38" s="46">
        <v>0</v>
      </c>
      <c r="AI38" s="46">
        <v>0</v>
      </c>
      <c r="AJ38" s="46">
        <v>0</v>
      </c>
      <c r="AK38" s="46">
        <v>0</v>
      </c>
      <c r="AL38" s="46">
        <v>0</v>
      </c>
      <c r="AM38" s="46">
        <v>0</v>
      </c>
      <c r="AN38" s="46">
        <v>0</v>
      </c>
      <c r="AO38" s="46">
        <v>0</v>
      </c>
      <c r="AP38" s="46">
        <v>0</v>
      </c>
      <c r="AQ38" s="46">
        <v>1</v>
      </c>
      <c r="AR38" s="46">
        <v>0</v>
      </c>
      <c r="AS38" s="46">
        <v>0</v>
      </c>
      <c r="AT38" s="46">
        <v>1</v>
      </c>
      <c r="AU38" s="46">
        <v>1</v>
      </c>
      <c r="AV38" s="46">
        <v>0</v>
      </c>
      <c r="AW38" s="46">
        <v>1</v>
      </c>
      <c r="AX38" s="46">
        <v>0</v>
      </c>
      <c r="AY38" s="46">
        <v>1</v>
      </c>
      <c r="AZ38" s="46">
        <v>0</v>
      </c>
      <c r="BA38" s="46">
        <v>0</v>
      </c>
      <c r="BB38" s="46">
        <v>0</v>
      </c>
      <c r="BC38" s="46">
        <v>1</v>
      </c>
      <c r="BD38" s="46">
        <v>0</v>
      </c>
      <c r="BE38" s="46">
        <v>0</v>
      </c>
      <c r="BF38" s="46">
        <v>0</v>
      </c>
      <c r="BG38" s="46">
        <v>1</v>
      </c>
      <c r="BH38" s="46">
        <v>0</v>
      </c>
      <c r="BI38" s="46">
        <v>0</v>
      </c>
      <c r="BJ38" s="46">
        <v>0</v>
      </c>
      <c r="BK38" s="46">
        <v>0</v>
      </c>
      <c r="BL38" s="46">
        <v>0</v>
      </c>
      <c r="BM38" s="46">
        <v>0</v>
      </c>
      <c r="BN38" s="46">
        <v>0</v>
      </c>
      <c r="BO38" s="46">
        <v>0</v>
      </c>
      <c r="BP38" s="46">
        <v>0</v>
      </c>
      <c r="BQ38" s="46">
        <v>0</v>
      </c>
      <c r="BR38" s="46">
        <v>0</v>
      </c>
      <c r="BS38" s="46">
        <v>0</v>
      </c>
    </row>
    <row r="39" spans="1:71">
      <c r="A39" s="24">
        <v>38</v>
      </c>
      <c r="B39" s="46">
        <v>2</v>
      </c>
      <c r="C39" s="46">
        <v>1</v>
      </c>
      <c r="D39" s="46">
        <v>10</v>
      </c>
      <c r="E39" s="46">
        <v>0</v>
      </c>
      <c r="F39" s="46">
        <v>0</v>
      </c>
      <c r="G39" s="46">
        <v>0</v>
      </c>
      <c r="H39" s="46">
        <v>0</v>
      </c>
      <c r="I39" s="46">
        <v>0</v>
      </c>
      <c r="J39" s="46">
        <v>0</v>
      </c>
      <c r="K39" s="46">
        <v>0</v>
      </c>
      <c r="L39" s="46">
        <v>0</v>
      </c>
      <c r="M39" s="46">
        <v>0</v>
      </c>
      <c r="N39" s="46">
        <v>0</v>
      </c>
      <c r="O39" s="46">
        <v>0</v>
      </c>
      <c r="P39" s="46">
        <v>0</v>
      </c>
      <c r="Q39" s="46">
        <v>0</v>
      </c>
      <c r="R39" s="46">
        <v>0</v>
      </c>
      <c r="S39" s="46">
        <v>1</v>
      </c>
      <c r="T39" s="46">
        <v>1</v>
      </c>
      <c r="U39" s="46">
        <v>0</v>
      </c>
      <c r="V39" s="46">
        <v>0</v>
      </c>
      <c r="W39" s="46">
        <v>0</v>
      </c>
      <c r="X39" s="46">
        <v>0</v>
      </c>
      <c r="Y39" s="46">
        <v>0</v>
      </c>
      <c r="Z39" s="46">
        <v>0</v>
      </c>
      <c r="AA39" s="46">
        <v>0</v>
      </c>
      <c r="AB39" s="46">
        <v>0</v>
      </c>
      <c r="AC39" s="46">
        <v>0</v>
      </c>
      <c r="AD39" s="46">
        <v>0</v>
      </c>
      <c r="AE39" s="46">
        <v>0</v>
      </c>
      <c r="AF39" s="46">
        <v>0</v>
      </c>
      <c r="AG39" s="46">
        <v>0</v>
      </c>
      <c r="AH39" s="46">
        <v>0</v>
      </c>
      <c r="AI39" s="46">
        <v>0</v>
      </c>
      <c r="AJ39" s="46">
        <v>0</v>
      </c>
      <c r="AK39" s="46">
        <v>0</v>
      </c>
      <c r="AL39" s="46">
        <v>0</v>
      </c>
      <c r="AM39" s="46">
        <v>0</v>
      </c>
      <c r="AN39" s="46">
        <v>0</v>
      </c>
      <c r="AO39" s="46">
        <v>0</v>
      </c>
      <c r="AP39" s="46">
        <v>0</v>
      </c>
      <c r="AQ39" s="46">
        <v>0</v>
      </c>
      <c r="AR39" s="46">
        <v>0</v>
      </c>
      <c r="AS39" s="46">
        <v>0</v>
      </c>
      <c r="AT39" s="46">
        <v>1</v>
      </c>
      <c r="AU39" s="46">
        <v>0</v>
      </c>
      <c r="AV39" s="46">
        <v>1</v>
      </c>
      <c r="AW39" s="46">
        <v>1</v>
      </c>
      <c r="AX39" s="46">
        <v>1</v>
      </c>
      <c r="AY39" s="46">
        <v>1</v>
      </c>
      <c r="AZ39" s="46">
        <v>0</v>
      </c>
      <c r="BA39" s="46">
        <v>0</v>
      </c>
      <c r="BB39" s="46">
        <v>1</v>
      </c>
      <c r="BC39" s="46">
        <v>0</v>
      </c>
      <c r="BD39" s="46">
        <v>1</v>
      </c>
      <c r="BE39" s="46">
        <v>0</v>
      </c>
      <c r="BF39" s="46">
        <v>0</v>
      </c>
      <c r="BG39" s="46">
        <v>0</v>
      </c>
      <c r="BH39" s="46">
        <v>0</v>
      </c>
      <c r="BI39" s="46">
        <v>0</v>
      </c>
      <c r="BJ39" s="46">
        <v>1</v>
      </c>
      <c r="BK39" s="46">
        <v>0</v>
      </c>
      <c r="BL39" s="46">
        <v>0</v>
      </c>
      <c r="BM39" s="46">
        <v>0</v>
      </c>
      <c r="BN39" s="46">
        <v>0</v>
      </c>
      <c r="BO39" s="46">
        <v>0</v>
      </c>
      <c r="BP39" s="46">
        <v>0</v>
      </c>
      <c r="BQ39" s="46">
        <v>0</v>
      </c>
      <c r="BR39" s="46">
        <v>0</v>
      </c>
      <c r="BS39" s="46">
        <v>0</v>
      </c>
    </row>
    <row r="40" spans="1:71">
      <c r="A40" s="24">
        <v>39</v>
      </c>
      <c r="B40" s="46">
        <v>2</v>
      </c>
      <c r="C40" s="46">
        <v>4</v>
      </c>
      <c r="D40" s="46">
        <v>0</v>
      </c>
      <c r="E40" s="46">
        <v>10</v>
      </c>
      <c r="F40" s="46">
        <v>87</v>
      </c>
      <c r="G40" s="46">
        <v>10</v>
      </c>
      <c r="H40" s="46">
        <v>15</v>
      </c>
      <c r="I40" s="46">
        <v>20</v>
      </c>
      <c r="J40" s="46">
        <v>10</v>
      </c>
      <c r="K40" s="46">
        <v>0</v>
      </c>
      <c r="L40" s="46">
        <v>0</v>
      </c>
      <c r="M40" s="46">
        <v>10</v>
      </c>
      <c r="N40" s="46">
        <v>0</v>
      </c>
      <c r="O40" s="46">
        <v>7</v>
      </c>
      <c r="P40" s="46">
        <v>24</v>
      </c>
      <c r="Q40" s="46">
        <v>20</v>
      </c>
      <c r="R40" s="46">
        <v>1</v>
      </c>
      <c r="S40" s="46">
        <v>1</v>
      </c>
      <c r="T40" s="46">
        <v>0</v>
      </c>
      <c r="U40" s="46">
        <v>1</v>
      </c>
      <c r="V40" s="46">
        <v>0</v>
      </c>
      <c r="W40" s="46">
        <v>0</v>
      </c>
      <c r="X40" s="46">
        <v>0</v>
      </c>
      <c r="Y40" s="46">
        <v>0</v>
      </c>
      <c r="Z40" s="46">
        <v>0</v>
      </c>
      <c r="AA40" s="46">
        <v>0</v>
      </c>
      <c r="AB40" s="46">
        <v>0</v>
      </c>
      <c r="AC40" s="46">
        <v>0</v>
      </c>
      <c r="AD40" s="46">
        <v>0</v>
      </c>
      <c r="AE40" s="46">
        <v>0</v>
      </c>
      <c r="AF40" s="46">
        <v>0</v>
      </c>
      <c r="AG40" s="46">
        <v>0</v>
      </c>
      <c r="AH40" s="46">
        <v>0</v>
      </c>
      <c r="AI40" s="46">
        <v>0</v>
      </c>
      <c r="AJ40" s="46">
        <v>0</v>
      </c>
      <c r="AK40" s="46">
        <v>0</v>
      </c>
      <c r="AL40" s="46">
        <v>0</v>
      </c>
      <c r="AM40" s="46">
        <v>0</v>
      </c>
      <c r="AN40" s="46">
        <v>0</v>
      </c>
      <c r="AO40" s="46">
        <v>0</v>
      </c>
      <c r="AP40" s="46">
        <v>0</v>
      </c>
      <c r="AQ40" s="46">
        <v>0</v>
      </c>
      <c r="AR40" s="46">
        <v>0</v>
      </c>
      <c r="AS40" s="46">
        <v>0</v>
      </c>
      <c r="AT40" s="46">
        <v>1</v>
      </c>
      <c r="AU40" s="46">
        <v>0</v>
      </c>
      <c r="AV40" s="46">
        <v>0</v>
      </c>
      <c r="AW40" s="46">
        <v>0</v>
      </c>
      <c r="AX40" s="46">
        <v>0</v>
      </c>
      <c r="AY40" s="46">
        <v>1</v>
      </c>
      <c r="AZ40" s="46">
        <v>0</v>
      </c>
      <c r="BA40" s="46">
        <v>1</v>
      </c>
      <c r="BB40" s="46">
        <v>0</v>
      </c>
      <c r="BC40" s="46">
        <v>0</v>
      </c>
      <c r="BD40" s="46">
        <v>1</v>
      </c>
      <c r="BE40" s="46">
        <v>0</v>
      </c>
      <c r="BF40" s="46">
        <v>0</v>
      </c>
      <c r="BG40" s="46">
        <v>0</v>
      </c>
      <c r="BH40" s="46">
        <v>0</v>
      </c>
      <c r="BI40" s="46">
        <v>1</v>
      </c>
      <c r="BJ40" s="46">
        <v>0</v>
      </c>
      <c r="BK40" s="46">
        <v>0</v>
      </c>
      <c r="BL40" s="46">
        <v>0</v>
      </c>
      <c r="BM40" s="46">
        <v>0</v>
      </c>
      <c r="BN40" s="46">
        <v>0</v>
      </c>
      <c r="BO40" s="46">
        <v>0</v>
      </c>
      <c r="BP40" s="46">
        <v>0</v>
      </c>
      <c r="BQ40" s="46">
        <v>0</v>
      </c>
      <c r="BR40" s="46">
        <v>0</v>
      </c>
      <c r="BS40" s="46">
        <v>0</v>
      </c>
    </row>
    <row r="41" spans="1:71">
      <c r="A41" s="24">
        <v>40</v>
      </c>
      <c r="B41" s="46">
        <v>2</v>
      </c>
      <c r="C41" s="46">
        <v>3</v>
      </c>
      <c r="D41" s="46">
        <v>10</v>
      </c>
      <c r="E41" s="46">
        <v>0</v>
      </c>
      <c r="F41" s="46">
        <v>9</v>
      </c>
      <c r="G41" s="46">
        <v>15</v>
      </c>
      <c r="H41" s="46">
        <v>20</v>
      </c>
      <c r="I41" s="46">
        <v>0</v>
      </c>
      <c r="J41" s="46">
        <v>10</v>
      </c>
      <c r="K41" s="46">
        <v>20</v>
      </c>
      <c r="L41" s="46">
        <v>0</v>
      </c>
      <c r="M41" s="46">
        <v>0</v>
      </c>
      <c r="N41" s="46">
        <v>0</v>
      </c>
      <c r="O41" s="46">
        <v>4</v>
      </c>
      <c r="P41" s="46">
        <v>35</v>
      </c>
      <c r="Q41" s="46">
        <v>51</v>
      </c>
      <c r="R41" s="46">
        <v>1</v>
      </c>
      <c r="S41" s="46">
        <v>0</v>
      </c>
      <c r="T41" s="46">
        <v>0</v>
      </c>
      <c r="U41" s="46">
        <v>0</v>
      </c>
      <c r="V41" s="46">
        <v>0</v>
      </c>
      <c r="W41" s="46">
        <v>0</v>
      </c>
      <c r="X41" s="46">
        <v>0</v>
      </c>
      <c r="Y41" s="46">
        <v>1</v>
      </c>
      <c r="Z41" s="46">
        <v>0</v>
      </c>
      <c r="AA41" s="46">
        <v>0</v>
      </c>
      <c r="AB41" s="46">
        <v>0</v>
      </c>
      <c r="AC41" s="46">
        <v>0</v>
      </c>
      <c r="AD41" s="46">
        <v>0</v>
      </c>
      <c r="AE41" s="46">
        <v>0</v>
      </c>
      <c r="AF41" s="46">
        <v>0</v>
      </c>
      <c r="AG41" s="46">
        <v>0</v>
      </c>
      <c r="AH41" s="46">
        <v>0</v>
      </c>
      <c r="AI41" s="46">
        <v>0</v>
      </c>
      <c r="AJ41" s="46">
        <v>0</v>
      </c>
      <c r="AK41" s="46">
        <v>0</v>
      </c>
      <c r="AL41" s="46">
        <v>0</v>
      </c>
      <c r="AM41" s="46">
        <v>0</v>
      </c>
      <c r="AN41" s="46">
        <v>0</v>
      </c>
      <c r="AO41" s="46">
        <v>0</v>
      </c>
      <c r="AP41" s="46">
        <v>0</v>
      </c>
      <c r="AQ41" s="46">
        <v>0</v>
      </c>
      <c r="AR41" s="46">
        <v>0</v>
      </c>
      <c r="AS41" s="46">
        <v>0</v>
      </c>
      <c r="AT41" s="46">
        <v>1</v>
      </c>
      <c r="AU41" s="46">
        <v>0</v>
      </c>
      <c r="AV41" s="46">
        <v>0</v>
      </c>
      <c r="AW41" s="46">
        <v>0</v>
      </c>
      <c r="AX41" s="46">
        <v>0</v>
      </c>
      <c r="AY41" s="46">
        <v>0</v>
      </c>
      <c r="AZ41" s="46">
        <v>0</v>
      </c>
      <c r="BA41" s="46">
        <v>0</v>
      </c>
      <c r="BB41" s="46">
        <v>0</v>
      </c>
      <c r="BC41" s="46">
        <v>1</v>
      </c>
      <c r="BD41" s="46">
        <v>0</v>
      </c>
      <c r="BE41" s="46">
        <v>0</v>
      </c>
      <c r="BF41" s="46">
        <v>0</v>
      </c>
      <c r="BG41" s="46">
        <v>1</v>
      </c>
      <c r="BH41" s="46">
        <v>0</v>
      </c>
      <c r="BI41" s="46">
        <v>0</v>
      </c>
      <c r="BJ41" s="46">
        <v>0</v>
      </c>
      <c r="BK41" s="46">
        <v>0</v>
      </c>
      <c r="BL41" s="46">
        <v>0</v>
      </c>
      <c r="BM41" s="46">
        <v>0</v>
      </c>
      <c r="BN41" s="46">
        <v>0</v>
      </c>
      <c r="BO41" s="46">
        <v>0</v>
      </c>
      <c r="BP41" s="46">
        <v>0</v>
      </c>
      <c r="BQ41" s="46">
        <v>0</v>
      </c>
      <c r="BR41" s="46">
        <v>0</v>
      </c>
      <c r="BS41" s="46">
        <v>0</v>
      </c>
    </row>
  </sheetData>
  <sortState ref="A1:A150">
    <sortCondition ref="A1:A150"/>
  </sortState>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BT45"/>
  <sheetViews>
    <sheetView workbookViewId="0">
      <selection sqref="A1:XFD1048576"/>
    </sheetView>
  </sheetViews>
  <sheetFormatPr defaultRowHeight="15"/>
  <cols>
    <col min="1" max="1" width="7.5" style="22" customWidth="1"/>
    <col min="2" max="72" width="7.25" style="22" customWidth="1"/>
    <col min="73" max="16384" width="9" style="1"/>
  </cols>
  <sheetData>
    <row r="1" spans="1:72">
      <c r="A1" s="19"/>
      <c r="B1" s="19"/>
      <c r="C1" s="11">
        <v>10</v>
      </c>
      <c r="D1" s="11">
        <v>15</v>
      </c>
      <c r="E1" s="11">
        <v>5</v>
      </c>
      <c r="F1" s="11">
        <v>30</v>
      </c>
      <c r="G1" s="11">
        <v>20</v>
      </c>
      <c r="H1" s="11">
        <v>20</v>
      </c>
      <c r="I1" s="14">
        <v>5</v>
      </c>
      <c r="J1" s="11">
        <v>20</v>
      </c>
      <c r="K1" s="11">
        <v>20</v>
      </c>
      <c r="L1" s="11">
        <v>10</v>
      </c>
      <c r="M1" s="11">
        <v>30</v>
      </c>
      <c r="N1" s="11">
        <v>30</v>
      </c>
      <c r="O1" s="11">
        <v>4</v>
      </c>
      <c r="P1" s="29">
        <v>45</v>
      </c>
      <c r="Q1" s="19">
        <v>60</v>
      </c>
      <c r="R1" s="14">
        <v>45</v>
      </c>
      <c r="S1" s="14">
        <v>59</v>
      </c>
      <c r="T1" s="14">
        <v>36</v>
      </c>
      <c r="U1" s="11">
        <v>23</v>
      </c>
      <c r="V1" s="11">
        <v>33</v>
      </c>
      <c r="W1" s="11">
        <v>5</v>
      </c>
      <c r="X1" s="11">
        <v>5</v>
      </c>
      <c r="Y1" s="14">
        <v>14</v>
      </c>
      <c r="Z1" s="14">
        <v>5</v>
      </c>
      <c r="AA1" s="14">
        <v>2</v>
      </c>
      <c r="AB1" s="11">
        <v>2</v>
      </c>
      <c r="AC1" s="11">
        <v>2</v>
      </c>
      <c r="AD1" s="11">
        <v>10</v>
      </c>
      <c r="AE1" s="11">
        <v>2</v>
      </c>
      <c r="AF1" s="11">
        <v>2</v>
      </c>
      <c r="AG1" s="14">
        <v>4</v>
      </c>
      <c r="AH1" s="14">
        <v>6</v>
      </c>
      <c r="AI1" s="1">
        <v>2</v>
      </c>
      <c r="AJ1" s="11">
        <v>6</v>
      </c>
      <c r="AK1" s="14">
        <v>8</v>
      </c>
      <c r="AL1" s="14">
        <v>3</v>
      </c>
      <c r="AM1" s="14">
        <v>13</v>
      </c>
      <c r="AN1" s="11">
        <v>3</v>
      </c>
      <c r="AO1" s="14">
        <v>5</v>
      </c>
      <c r="AP1" s="5">
        <v>2</v>
      </c>
      <c r="AQ1" s="14">
        <v>10</v>
      </c>
      <c r="AR1" s="14">
        <v>2</v>
      </c>
      <c r="AS1" s="14">
        <v>2</v>
      </c>
      <c r="AT1" s="14">
        <v>80</v>
      </c>
      <c r="AU1" s="14">
        <v>60</v>
      </c>
      <c r="AV1" s="14">
        <v>30</v>
      </c>
      <c r="AW1" s="1">
        <v>25</v>
      </c>
      <c r="AX1" s="1">
        <v>38</v>
      </c>
      <c r="AY1" s="1">
        <v>30</v>
      </c>
      <c r="AZ1" s="1">
        <v>65</v>
      </c>
      <c r="BA1" s="1">
        <v>20</v>
      </c>
      <c r="BB1" s="1">
        <v>24</v>
      </c>
      <c r="BC1" s="1">
        <v>20</v>
      </c>
      <c r="BD1" s="1">
        <v>26</v>
      </c>
      <c r="BE1" s="1">
        <v>38</v>
      </c>
      <c r="BF1" s="1">
        <v>21</v>
      </c>
      <c r="BG1" s="1">
        <v>20</v>
      </c>
      <c r="BH1" s="1">
        <v>47</v>
      </c>
      <c r="BI1" s="1">
        <v>9</v>
      </c>
      <c r="BJ1" s="14">
        <v>16</v>
      </c>
      <c r="BK1" s="14">
        <v>6</v>
      </c>
      <c r="BL1" s="14">
        <v>11</v>
      </c>
      <c r="BM1" s="14">
        <v>10</v>
      </c>
      <c r="BN1" s="14">
        <v>8</v>
      </c>
      <c r="BO1" s="14">
        <v>13</v>
      </c>
      <c r="BP1" s="14">
        <v>5</v>
      </c>
      <c r="BQ1" s="14">
        <v>4</v>
      </c>
      <c r="BR1" s="14">
        <v>15</v>
      </c>
      <c r="BS1" s="14">
        <v>5</v>
      </c>
      <c r="BT1" s="14">
        <v>7</v>
      </c>
    </row>
    <row r="2" spans="1:72">
      <c r="A2" s="19"/>
      <c r="B2" s="19"/>
      <c r="C2" s="11">
        <v>3</v>
      </c>
      <c r="D2" s="11">
        <v>20</v>
      </c>
      <c r="E2" s="11">
        <v>10</v>
      </c>
      <c r="F2" s="11">
        <v>40</v>
      </c>
      <c r="G2" s="11">
        <v>30</v>
      </c>
      <c r="H2" s="11">
        <v>30</v>
      </c>
      <c r="I2" s="14">
        <v>5</v>
      </c>
      <c r="J2" s="11">
        <v>20</v>
      </c>
      <c r="K2" s="11">
        <v>20</v>
      </c>
      <c r="L2" s="11">
        <v>20</v>
      </c>
      <c r="M2" s="11">
        <v>40</v>
      </c>
      <c r="N2" s="11">
        <v>40</v>
      </c>
      <c r="O2" s="11">
        <v>2</v>
      </c>
      <c r="P2" s="29">
        <v>15</v>
      </c>
      <c r="Q2" s="19">
        <v>30</v>
      </c>
      <c r="R2" s="14"/>
      <c r="S2" s="14"/>
      <c r="T2" s="14"/>
      <c r="U2" s="11"/>
      <c r="V2" s="11"/>
      <c r="W2" s="11"/>
      <c r="X2" s="11"/>
      <c r="Y2" s="14"/>
      <c r="Z2" s="14"/>
      <c r="AA2" s="14"/>
      <c r="AB2" s="11"/>
      <c r="AC2" s="11"/>
      <c r="AD2" s="11"/>
      <c r="AE2" s="11"/>
      <c r="AF2" s="11"/>
      <c r="AG2" s="14"/>
      <c r="AH2" s="14"/>
      <c r="AI2" s="1"/>
      <c r="AJ2" s="11"/>
      <c r="AK2" s="14"/>
      <c r="AL2" s="14"/>
      <c r="AM2" s="14"/>
      <c r="AN2" s="11"/>
      <c r="AO2" s="14"/>
      <c r="AP2" s="5"/>
      <c r="AQ2" s="14"/>
      <c r="AR2" s="14"/>
      <c r="AS2" s="14"/>
      <c r="AT2" s="14"/>
      <c r="AU2" s="14"/>
      <c r="AV2" s="14"/>
      <c r="AW2" s="11"/>
      <c r="AX2" s="14"/>
      <c r="AY2" s="11"/>
      <c r="AZ2" s="11"/>
      <c r="BA2" s="11"/>
      <c r="BB2" s="11"/>
      <c r="BC2" s="14"/>
      <c r="BD2" s="14"/>
      <c r="BE2" s="11"/>
      <c r="BF2" s="11"/>
      <c r="BG2" s="11"/>
      <c r="BH2" s="11"/>
      <c r="BI2" s="11"/>
      <c r="BJ2" s="14"/>
      <c r="BK2" s="14"/>
      <c r="BL2" s="14"/>
      <c r="BM2" s="14"/>
      <c r="BN2" s="14"/>
      <c r="BO2" s="14"/>
      <c r="BP2" s="14"/>
      <c r="BQ2" s="14"/>
      <c r="BR2" s="14"/>
      <c r="BS2" s="14"/>
      <c r="BT2" s="14"/>
    </row>
    <row r="3" spans="1:72">
      <c r="A3" s="19"/>
      <c r="B3" s="19"/>
      <c r="C3" s="42">
        <v>2.9750000000000001</v>
      </c>
      <c r="D3" s="42">
        <f t="shared" ref="D3:BM3" si="0">AVERAGE(D6:D45)</f>
        <v>15.425000000000001</v>
      </c>
      <c r="E3" s="42">
        <f t="shared" si="0"/>
        <v>2</v>
      </c>
      <c r="F3" s="42">
        <f t="shared" si="0"/>
        <v>10.25</v>
      </c>
      <c r="G3" s="42">
        <f t="shared" si="0"/>
        <v>12.55</v>
      </c>
      <c r="H3" s="42">
        <f t="shared" si="0"/>
        <v>20.324999999999999</v>
      </c>
      <c r="I3" s="42">
        <f t="shared" si="0"/>
        <v>1.5</v>
      </c>
      <c r="J3" s="42">
        <f t="shared" si="0"/>
        <v>2.5</v>
      </c>
      <c r="K3" s="42">
        <f t="shared" si="0"/>
        <v>3.25</v>
      </c>
      <c r="L3" s="42">
        <f t="shared" si="0"/>
        <v>2.125</v>
      </c>
      <c r="M3" s="42">
        <f t="shared" si="0"/>
        <v>18.274999999999999</v>
      </c>
      <c r="N3" s="42">
        <f t="shared" si="0"/>
        <v>7.6749999999999998</v>
      </c>
      <c r="O3" s="42">
        <f t="shared" si="0"/>
        <v>2.6</v>
      </c>
      <c r="P3" s="42">
        <f t="shared" si="0"/>
        <v>37.924999999999997</v>
      </c>
      <c r="Q3" s="42">
        <f t="shared" si="0"/>
        <v>52.725000000000001</v>
      </c>
      <c r="R3" s="41">
        <f t="shared" si="0"/>
        <v>0.45</v>
      </c>
      <c r="S3" s="41">
        <f t="shared" si="0"/>
        <v>0.57499999999999996</v>
      </c>
      <c r="T3" s="41">
        <f t="shared" si="0"/>
        <v>0.35</v>
      </c>
      <c r="U3" s="41">
        <f t="shared" si="0"/>
        <v>0.25</v>
      </c>
      <c r="V3" s="41">
        <f t="shared" si="0"/>
        <v>0.35</v>
      </c>
      <c r="W3" s="41">
        <f t="shared" si="0"/>
        <v>0.15</v>
      </c>
      <c r="X3" s="41">
        <f t="shared" si="0"/>
        <v>0.05</v>
      </c>
      <c r="Y3" s="41">
        <f t="shared" si="0"/>
        <v>0.17499999999999999</v>
      </c>
      <c r="Z3" s="41">
        <f t="shared" si="0"/>
        <v>0.05</v>
      </c>
      <c r="AA3" s="41">
        <f t="shared" si="0"/>
        <v>2.5000000000000001E-2</v>
      </c>
      <c r="AB3" s="41">
        <f t="shared" si="0"/>
        <v>2.5000000000000001E-2</v>
      </c>
      <c r="AC3" s="41">
        <f t="shared" si="0"/>
        <v>2.5000000000000001E-2</v>
      </c>
      <c r="AD3" s="41">
        <f t="shared" si="0"/>
        <v>0.1</v>
      </c>
      <c r="AE3" s="41">
        <f t="shared" si="0"/>
        <v>2.5000000000000001E-2</v>
      </c>
      <c r="AF3" s="41">
        <f t="shared" si="0"/>
        <v>2.5000000000000001E-2</v>
      </c>
      <c r="AG3" s="41">
        <f t="shared" si="0"/>
        <v>0.05</v>
      </c>
      <c r="AH3" s="41">
        <f t="shared" si="0"/>
        <v>7.4999999999999997E-2</v>
      </c>
      <c r="AI3" s="41">
        <f t="shared" si="0"/>
        <v>2.5000000000000001E-2</v>
      </c>
      <c r="AJ3" s="41">
        <f t="shared" si="0"/>
        <v>7.4999999999999997E-2</v>
      </c>
      <c r="AK3" s="41">
        <f t="shared" si="0"/>
        <v>0.1</v>
      </c>
      <c r="AL3" s="41">
        <f t="shared" si="0"/>
        <v>0.05</v>
      </c>
      <c r="AM3" s="41">
        <f t="shared" si="0"/>
        <v>0.125</v>
      </c>
      <c r="AN3" s="41">
        <f t="shared" si="0"/>
        <v>2.5000000000000001E-2</v>
      </c>
      <c r="AO3" s="41">
        <f t="shared" si="0"/>
        <v>0.05</v>
      </c>
      <c r="AP3" s="41">
        <f t="shared" si="0"/>
        <v>2.5000000000000001E-2</v>
      </c>
      <c r="AQ3" s="41">
        <f t="shared" si="0"/>
        <v>0.1</v>
      </c>
      <c r="AR3" s="41">
        <f t="shared" si="0"/>
        <v>2.5000000000000001E-2</v>
      </c>
      <c r="AS3" s="41">
        <f t="shared" si="0"/>
        <v>0</v>
      </c>
      <c r="AT3" s="41">
        <f t="shared" si="0"/>
        <v>0.97499999999999998</v>
      </c>
      <c r="AU3" s="41">
        <f t="shared" si="0"/>
        <v>0.67500000000000004</v>
      </c>
      <c r="AV3" s="41">
        <f t="shared" si="0"/>
        <v>0.27500000000000002</v>
      </c>
      <c r="AW3" s="41">
        <f t="shared" si="0"/>
        <v>0.22500000000000001</v>
      </c>
      <c r="AX3" s="41">
        <f t="shared" si="0"/>
        <v>0.4</v>
      </c>
      <c r="AY3" s="41">
        <f t="shared" si="0"/>
        <v>0.2</v>
      </c>
      <c r="AZ3" s="41">
        <f t="shared" si="0"/>
        <v>0.625</v>
      </c>
      <c r="BA3" s="41">
        <f t="shared" si="0"/>
        <v>0.3</v>
      </c>
      <c r="BB3" s="41">
        <f t="shared" si="0"/>
        <v>0.22500000000000001</v>
      </c>
      <c r="BC3" s="41">
        <f t="shared" si="0"/>
        <v>0.15</v>
      </c>
      <c r="BD3" s="41">
        <f t="shared" si="0"/>
        <v>0.27500000000000002</v>
      </c>
      <c r="BE3" s="41">
        <f t="shared" si="0"/>
        <v>0.4</v>
      </c>
      <c r="BF3" s="41">
        <f t="shared" si="0"/>
        <v>0.2</v>
      </c>
      <c r="BG3" s="41">
        <f t="shared" si="0"/>
        <v>0.22500000000000001</v>
      </c>
      <c r="BH3" s="41">
        <f t="shared" si="0"/>
        <v>0.5</v>
      </c>
      <c r="BI3" s="41">
        <f t="shared" si="0"/>
        <v>0.1</v>
      </c>
      <c r="BJ3" s="41">
        <f t="shared" si="0"/>
        <v>0.15</v>
      </c>
      <c r="BK3" s="41">
        <f t="shared" si="0"/>
        <v>0.05</v>
      </c>
      <c r="BL3" s="41">
        <f t="shared" si="0"/>
        <v>0.1</v>
      </c>
      <c r="BM3" s="41">
        <f t="shared" si="0"/>
        <v>0.1</v>
      </c>
      <c r="BN3" s="41">
        <f t="shared" ref="BN3:BT3" si="1">AVERAGE(BN6:BN45)</f>
        <v>0.05</v>
      </c>
      <c r="BO3" s="41">
        <f t="shared" si="1"/>
        <v>0.125</v>
      </c>
      <c r="BP3" s="41">
        <f t="shared" si="1"/>
        <v>0.05</v>
      </c>
      <c r="BQ3" s="41">
        <f t="shared" si="1"/>
        <v>2.5000000000000001E-2</v>
      </c>
      <c r="BR3" s="41">
        <f t="shared" si="1"/>
        <v>0.125</v>
      </c>
      <c r="BS3" s="41">
        <f t="shared" si="1"/>
        <v>0.05</v>
      </c>
      <c r="BT3" s="41">
        <f t="shared" si="1"/>
        <v>7.4999999999999997E-2</v>
      </c>
    </row>
    <row r="4" spans="1:72">
      <c r="A4" s="19"/>
      <c r="B4" s="19"/>
      <c r="C4" s="19"/>
      <c r="D4" s="21" t="s">
        <v>283</v>
      </c>
      <c r="E4" s="19" t="s">
        <v>284</v>
      </c>
      <c r="F4" s="19" t="s">
        <v>285</v>
      </c>
      <c r="G4" s="19" t="s">
        <v>282</v>
      </c>
      <c r="H4" s="19" t="s">
        <v>252</v>
      </c>
      <c r="I4" s="19" t="s">
        <v>281</v>
      </c>
      <c r="J4" s="21" t="s">
        <v>280</v>
      </c>
      <c r="K4" s="21" t="s">
        <v>279</v>
      </c>
      <c r="L4" s="21" t="s">
        <v>286</v>
      </c>
      <c r="M4" s="47" t="s">
        <v>277</v>
      </c>
      <c r="N4" s="49" t="s">
        <v>278</v>
      </c>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t="s">
        <v>252</v>
      </c>
      <c r="AU4" s="19"/>
      <c r="AV4" s="19"/>
      <c r="AW4" s="19"/>
      <c r="AX4" s="19"/>
      <c r="AY4" s="19"/>
      <c r="AZ4" s="19"/>
      <c r="BA4" s="19"/>
      <c r="BB4" s="19"/>
      <c r="BC4" s="19"/>
      <c r="BD4" s="19"/>
      <c r="BE4" s="19"/>
      <c r="BF4" s="19"/>
      <c r="BG4" s="19"/>
      <c r="BH4" s="19"/>
      <c r="BI4" s="1"/>
      <c r="BJ4" s="19"/>
      <c r="BK4" s="19"/>
      <c r="BL4" s="19"/>
      <c r="BM4" s="19"/>
      <c r="BN4" s="19"/>
      <c r="BO4" s="19"/>
      <c r="BP4" s="19"/>
      <c r="BQ4" s="19"/>
      <c r="BR4" s="19"/>
      <c r="BS4" s="19"/>
      <c r="BT4" s="19"/>
    </row>
    <row r="5" spans="1:72">
      <c r="A5" s="24" t="s">
        <v>228</v>
      </c>
      <c r="B5" s="25" t="s">
        <v>3</v>
      </c>
      <c r="C5" s="25" t="s">
        <v>288</v>
      </c>
      <c r="D5" s="25" t="s">
        <v>8</v>
      </c>
      <c r="E5" s="25" t="s">
        <v>16</v>
      </c>
      <c r="F5" s="25" t="s">
        <v>17</v>
      </c>
      <c r="G5" s="25" t="s">
        <v>18</v>
      </c>
      <c r="H5" s="25" t="s">
        <v>19</v>
      </c>
      <c r="I5" s="25" t="s">
        <v>20</v>
      </c>
      <c r="J5" s="25" t="s">
        <v>21</v>
      </c>
      <c r="K5" s="25" t="s">
        <v>22</v>
      </c>
      <c r="L5" s="25" t="s">
        <v>23</v>
      </c>
      <c r="M5" s="48" t="s">
        <v>24</v>
      </c>
      <c r="N5" s="45" t="s">
        <v>25</v>
      </c>
      <c r="O5" s="25" t="s">
        <v>276</v>
      </c>
      <c r="P5" s="25" t="s">
        <v>273</v>
      </c>
      <c r="Q5" s="25" t="s">
        <v>275</v>
      </c>
      <c r="R5" s="25" t="s">
        <v>265</v>
      </c>
      <c r="S5" s="25" t="s">
        <v>266</v>
      </c>
      <c r="T5" s="25" t="s">
        <v>267</v>
      </c>
      <c r="U5" s="25" t="s">
        <v>268</v>
      </c>
      <c r="V5" s="25" t="s">
        <v>269</v>
      </c>
      <c r="W5" s="25" t="s">
        <v>270</v>
      </c>
      <c r="X5" s="25" t="s">
        <v>271</v>
      </c>
      <c r="Y5" s="25" t="s">
        <v>257</v>
      </c>
      <c r="Z5" s="25" t="s">
        <v>258</v>
      </c>
      <c r="AA5" s="25" t="s">
        <v>259</v>
      </c>
      <c r="AB5" s="25" t="s">
        <v>260</v>
      </c>
      <c r="AC5" s="25" t="s">
        <v>261</v>
      </c>
      <c r="AD5" s="25" t="s">
        <v>262</v>
      </c>
      <c r="AE5" s="25" t="s">
        <v>263</v>
      </c>
      <c r="AF5" s="25" t="s">
        <v>264</v>
      </c>
      <c r="AG5" s="25" t="s">
        <v>73</v>
      </c>
      <c r="AH5" s="25" t="s">
        <v>74</v>
      </c>
      <c r="AI5" s="25" t="s">
        <v>75</v>
      </c>
      <c r="AJ5" s="25" t="s">
        <v>76</v>
      </c>
      <c r="AK5" s="25" t="s">
        <v>77</v>
      </c>
      <c r="AL5" s="25" t="s">
        <v>78</v>
      </c>
      <c r="AM5" s="25" t="s">
        <v>79</v>
      </c>
      <c r="AN5" s="25" t="s">
        <v>80</v>
      </c>
      <c r="AO5" s="25" t="s">
        <v>243</v>
      </c>
      <c r="AP5" s="25" t="s">
        <v>253</v>
      </c>
      <c r="AQ5" s="25" t="s">
        <v>254</v>
      </c>
      <c r="AR5" s="25" t="s">
        <v>255</v>
      </c>
      <c r="AS5" s="25" t="s">
        <v>256</v>
      </c>
      <c r="AT5" s="33"/>
      <c r="AU5" s="25" t="s">
        <v>91</v>
      </c>
      <c r="AV5" s="25" t="s">
        <v>92</v>
      </c>
      <c r="AW5" s="25" t="s">
        <v>93</v>
      </c>
      <c r="AX5" s="25" t="s">
        <v>94</v>
      </c>
      <c r="AY5" s="25" t="s">
        <v>95</v>
      </c>
      <c r="AZ5" s="25" t="s">
        <v>96</v>
      </c>
      <c r="BA5" s="25" t="s">
        <v>97</v>
      </c>
      <c r="BB5" s="25" t="s">
        <v>98</v>
      </c>
      <c r="BC5" s="25" t="s">
        <v>245</v>
      </c>
      <c r="BD5" s="25" t="s">
        <v>246</v>
      </c>
      <c r="BE5" s="25" t="s">
        <v>247</v>
      </c>
      <c r="BF5" s="25" t="s">
        <v>248</v>
      </c>
      <c r="BG5" s="25" t="s">
        <v>249</v>
      </c>
      <c r="BH5" s="25" t="s">
        <v>250</v>
      </c>
      <c r="BI5" s="24" t="s">
        <v>251</v>
      </c>
      <c r="BJ5" s="25" t="s">
        <v>125</v>
      </c>
      <c r="BK5" s="25" t="s">
        <v>126</v>
      </c>
      <c r="BL5" s="25" t="s">
        <v>127</v>
      </c>
      <c r="BM5" s="25" t="s">
        <v>128</v>
      </c>
      <c r="BN5" s="25" t="s">
        <v>129</v>
      </c>
      <c r="BO5" s="25" t="s">
        <v>130</v>
      </c>
      <c r="BP5" s="25" t="s">
        <v>131</v>
      </c>
      <c r="BQ5" s="25" t="s">
        <v>132</v>
      </c>
      <c r="BR5" s="25" t="s">
        <v>133</v>
      </c>
      <c r="BS5" s="25" t="s">
        <v>134</v>
      </c>
      <c r="BT5" s="25" t="s">
        <v>135</v>
      </c>
    </row>
    <row r="6" spans="1:72">
      <c r="A6" s="24">
        <v>1</v>
      </c>
      <c r="B6" s="34">
        <v>1</v>
      </c>
      <c r="C6" s="23">
        <v>2</v>
      </c>
      <c r="D6" s="23">
        <v>7</v>
      </c>
      <c r="E6" s="23">
        <v>0</v>
      </c>
      <c r="F6" s="23">
        <v>0</v>
      </c>
      <c r="G6" s="23">
        <v>20</v>
      </c>
      <c r="H6" s="23">
        <v>30</v>
      </c>
      <c r="I6" s="23">
        <v>0</v>
      </c>
      <c r="J6" s="23">
        <v>0</v>
      </c>
      <c r="K6" s="23">
        <v>0</v>
      </c>
      <c r="L6" s="23">
        <v>0</v>
      </c>
      <c r="M6" s="23">
        <v>0</v>
      </c>
      <c r="N6" s="23">
        <v>0</v>
      </c>
      <c r="O6" s="23">
        <v>0</v>
      </c>
      <c r="P6" s="23">
        <v>43</v>
      </c>
      <c r="Q6" s="23">
        <v>82</v>
      </c>
      <c r="R6" s="23">
        <v>0</v>
      </c>
      <c r="S6" s="23">
        <v>1</v>
      </c>
      <c r="T6" s="23">
        <v>0</v>
      </c>
      <c r="U6" s="23">
        <v>0</v>
      </c>
      <c r="V6" s="23">
        <v>1</v>
      </c>
      <c r="W6" s="23">
        <v>0</v>
      </c>
      <c r="X6" s="23">
        <v>0</v>
      </c>
      <c r="Y6" s="23">
        <v>0</v>
      </c>
      <c r="Z6" s="23">
        <v>0</v>
      </c>
      <c r="AA6" s="23">
        <v>0</v>
      </c>
      <c r="AB6" s="23">
        <v>0</v>
      </c>
      <c r="AC6" s="23">
        <v>0</v>
      </c>
      <c r="AD6" s="23">
        <v>0</v>
      </c>
      <c r="AE6" s="23">
        <v>0</v>
      </c>
      <c r="AF6" s="23">
        <v>0</v>
      </c>
      <c r="AG6" s="23">
        <v>0</v>
      </c>
      <c r="AH6" s="23">
        <v>0</v>
      </c>
      <c r="AI6" s="23">
        <v>0</v>
      </c>
      <c r="AJ6" s="23">
        <v>0</v>
      </c>
      <c r="AK6" s="23">
        <v>0</v>
      </c>
      <c r="AL6" s="23">
        <v>0</v>
      </c>
      <c r="AM6" s="23">
        <v>0</v>
      </c>
      <c r="AN6" s="23">
        <v>0</v>
      </c>
      <c r="AO6" s="23">
        <v>0</v>
      </c>
      <c r="AP6" s="23">
        <v>0</v>
      </c>
      <c r="AQ6" s="23">
        <v>0</v>
      </c>
      <c r="AR6" s="23">
        <v>0</v>
      </c>
      <c r="AS6" s="23">
        <v>0</v>
      </c>
      <c r="AT6" s="34">
        <v>1</v>
      </c>
      <c r="AU6" s="23">
        <v>1</v>
      </c>
      <c r="AV6" s="23">
        <v>1</v>
      </c>
      <c r="AW6" s="23">
        <v>0</v>
      </c>
      <c r="AX6" s="23">
        <v>1</v>
      </c>
      <c r="AY6" s="23">
        <v>0</v>
      </c>
      <c r="AZ6" s="23">
        <v>0</v>
      </c>
      <c r="BA6" s="23">
        <v>0</v>
      </c>
      <c r="BB6" s="23">
        <v>0</v>
      </c>
      <c r="BC6" s="23">
        <v>0</v>
      </c>
      <c r="BD6" s="23">
        <v>0</v>
      </c>
      <c r="BE6" s="23">
        <v>0</v>
      </c>
      <c r="BF6" s="23">
        <v>0</v>
      </c>
      <c r="BG6" s="23">
        <v>1</v>
      </c>
      <c r="BH6" s="23">
        <v>1</v>
      </c>
      <c r="BI6" s="23">
        <v>0</v>
      </c>
      <c r="BJ6" s="23">
        <v>0</v>
      </c>
      <c r="BK6" s="23">
        <v>0</v>
      </c>
      <c r="BL6" s="23">
        <v>0</v>
      </c>
      <c r="BM6" s="23">
        <v>1</v>
      </c>
      <c r="BN6" s="23">
        <v>0</v>
      </c>
      <c r="BO6" s="23">
        <v>0</v>
      </c>
      <c r="BP6" s="23">
        <v>0</v>
      </c>
      <c r="BQ6" s="23">
        <v>0</v>
      </c>
      <c r="BR6" s="23">
        <v>0</v>
      </c>
      <c r="BS6" s="23">
        <v>0</v>
      </c>
      <c r="BT6" s="23">
        <v>0</v>
      </c>
    </row>
    <row r="7" spans="1:72">
      <c r="A7" s="24">
        <v>2</v>
      </c>
      <c r="B7" s="34">
        <v>1</v>
      </c>
      <c r="C7" s="23">
        <v>4</v>
      </c>
      <c r="D7" s="44">
        <v>2</v>
      </c>
      <c r="E7" s="44">
        <v>0</v>
      </c>
      <c r="F7" s="44">
        <v>0</v>
      </c>
      <c r="G7" s="44">
        <v>20</v>
      </c>
      <c r="H7" s="44">
        <v>0</v>
      </c>
      <c r="I7" s="44">
        <v>0</v>
      </c>
      <c r="J7" s="44">
        <v>0</v>
      </c>
      <c r="K7" s="44">
        <v>0</v>
      </c>
      <c r="L7" s="44">
        <v>0</v>
      </c>
      <c r="M7" s="44">
        <v>120</v>
      </c>
      <c r="N7" s="44">
        <v>0</v>
      </c>
      <c r="O7" s="44">
        <v>2</v>
      </c>
      <c r="P7" s="23">
        <v>53</v>
      </c>
      <c r="Q7" s="23">
        <v>43</v>
      </c>
      <c r="R7" s="23">
        <v>1</v>
      </c>
      <c r="S7" s="23">
        <v>0</v>
      </c>
      <c r="T7" s="23">
        <v>0</v>
      </c>
      <c r="U7" s="23">
        <v>0</v>
      </c>
      <c r="V7" s="23">
        <v>1</v>
      </c>
      <c r="W7" s="23">
        <v>0</v>
      </c>
      <c r="X7" s="23">
        <v>0</v>
      </c>
      <c r="Y7" s="23">
        <v>0</v>
      </c>
      <c r="Z7" s="23">
        <v>0</v>
      </c>
      <c r="AA7" s="23">
        <v>0</v>
      </c>
      <c r="AB7" s="23">
        <v>0</v>
      </c>
      <c r="AC7" s="23">
        <v>0</v>
      </c>
      <c r="AD7" s="23">
        <v>0</v>
      </c>
      <c r="AE7" s="23">
        <v>0</v>
      </c>
      <c r="AF7" s="23">
        <v>0</v>
      </c>
      <c r="AG7" s="23">
        <v>0</v>
      </c>
      <c r="AH7" s="23">
        <v>0</v>
      </c>
      <c r="AI7" s="23">
        <v>0</v>
      </c>
      <c r="AJ7" s="23">
        <v>0</v>
      </c>
      <c r="AK7" s="23">
        <v>0</v>
      </c>
      <c r="AL7" s="23">
        <v>0</v>
      </c>
      <c r="AM7" s="23">
        <v>0</v>
      </c>
      <c r="AN7" s="23">
        <v>0</v>
      </c>
      <c r="AO7" s="23">
        <v>1</v>
      </c>
      <c r="AP7" s="23">
        <v>0</v>
      </c>
      <c r="AQ7" s="23">
        <v>0</v>
      </c>
      <c r="AR7" s="23">
        <v>0</v>
      </c>
      <c r="AS7" s="23">
        <v>0</v>
      </c>
      <c r="AT7" s="34">
        <v>1</v>
      </c>
      <c r="AU7" s="23">
        <v>1</v>
      </c>
      <c r="AV7" s="23">
        <v>0</v>
      </c>
      <c r="AW7" s="23">
        <v>0</v>
      </c>
      <c r="AX7" s="23">
        <v>0</v>
      </c>
      <c r="AY7" s="23">
        <v>0</v>
      </c>
      <c r="AZ7" s="23">
        <v>1</v>
      </c>
      <c r="BA7" s="23">
        <v>0</v>
      </c>
      <c r="BB7" s="23">
        <v>0</v>
      </c>
      <c r="BC7" s="23">
        <v>0</v>
      </c>
      <c r="BD7" s="23">
        <v>0</v>
      </c>
      <c r="BE7" s="23">
        <v>1</v>
      </c>
      <c r="BF7" s="23">
        <v>0</v>
      </c>
      <c r="BG7" s="23">
        <v>1</v>
      </c>
      <c r="BH7" s="23">
        <v>1</v>
      </c>
      <c r="BI7" s="23">
        <v>0</v>
      </c>
      <c r="BJ7" s="23">
        <v>1</v>
      </c>
      <c r="BK7" s="23">
        <v>0</v>
      </c>
      <c r="BL7" s="23">
        <v>0</v>
      </c>
      <c r="BM7" s="23">
        <v>0</v>
      </c>
      <c r="BN7" s="23">
        <v>0</v>
      </c>
      <c r="BO7" s="23">
        <v>0</v>
      </c>
      <c r="BP7" s="23">
        <v>0</v>
      </c>
      <c r="BQ7" s="23">
        <v>0</v>
      </c>
      <c r="BR7" s="23">
        <v>0</v>
      </c>
      <c r="BS7" s="23">
        <v>0</v>
      </c>
      <c r="BT7" s="23">
        <v>1</v>
      </c>
    </row>
    <row r="8" spans="1:72">
      <c r="A8" s="24">
        <v>3</v>
      </c>
      <c r="B8" s="34">
        <v>1</v>
      </c>
      <c r="C8" s="23">
        <v>4</v>
      </c>
      <c r="D8" s="23">
        <v>30</v>
      </c>
      <c r="E8" s="23">
        <v>20</v>
      </c>
      <c r="F8" s="23">
        <v>0</v>
      </c>
      <c r="G8" s="23">
        <v>20</v>
      </c>
      <c r="H8" s="23">
        <v>20</v>
      </c>
      <c r="I8" s="23">
        <v>15</v>
      </c>
      <c r="J8" s="23">
        <v>15</v>
      </c>
      <c r="K8" s="23">
        <v>20</v>
      </c>
      <c r="L8" s="23">
        <v>10</v>
      </c>
      <c r="M8" s="23">
        <v>10</v>
      </c>
      <c r="N8" s="23">
        <v>15</v>
      </c>
      <c r="O8" s="23">
        <v>0</v>
      </c>
      <c r="P8" s="23">
        <v>41</v>
      </c>
      <c r="Q8" s="23">
        <v>33</v>
      </c>
      <c r="R8" s="23">
        <v>0</v>
      </c>
      <c r="S8" s="23">
        <v>0</v>
      </c>
      <c r="T8" s="23">
        <v>0</v>
      </c>
      <c r="U8" s="23">
        <v>0</v>
      </c>
      <c r="V8" s="23">
        <v>0</v>
      </c>
      <c r="W8" s="23">
        <v>0</v>
      </c>
      <c r="X8" s="23">
        <v>0</v>
      </c>
      <c r="Y8" s="23">
        <v>0</v>
      </c>
      <c r="Z8" s="23">
        <v>0</v>
      </c>
      <c r="AA8" s="23">
        <v>0</v>
      </c>
      <c r="AB8" s="23">
        <v>0</v>
      </c>
      <c r="AC8" s="23">
        <v>0</v>
      </c>
      <c r="AD8" s="23">
        <v>0</v>
      </c>
      <c r="AE8" s="23">
        <v>0</v>
      </c>
      <c r="AF8" s="23">
        <v>0</v>
      </c>
      <c r="AG8" s="23">
        <v>0</v>
      </c>
      <c r="AH8" s="23">
        <v>0</v>
      </c>
      <c r="AI8" s="23">
        <v>1</v>
      </c>
      <c r="AJ8" s="23">
        <v>1</v>
      </c>
      <c r="AK8" s="23">
        <v>0</v>
      </c>
      <c r="AL8" s="23">
        <v>0</v>
      </c>
      <c r="AM8" s="23">
        <v>0</v>
      </c>
      <c r="AN8" s="23">
        <v>0</v>
      </c>
      <c r="AO8" s="23">
        <v>0</v>
      </c>
      <c r="AP8" s="23">
        <v>1</v>
      </c>
      <c r="AQ8" s="23">
        <v>1</v>
      </c>
      <c r="AR8" s="23">
        <v>0</v>
      </c>
      <c r="AS8" s="23">
        <v>0</v>
      </c>
      <c r="AT8" s="34">
        <v>1</v>
      </c>
      <c r="AU8" s="23">
        <v>1</v>
      </c>
      <c r="AV8" s="23">
        <v>1</v>
      </c>
      <c r="AW8" s="23">
        <v>0</v>
      </c>
      <c r="AX8" s="23">
        <v>0</v>
      </c>
      <c r="AY8" s="23">
        <v>0</v>
      </c>
      <c r="AZ8" s="23">
        <v>0</v>
      </c>
      <c r="BA8" s="23">
        <v>1</v>
      </c>
      <c r="BB8" s="23">
        <v>0</v>
      </c>
      <c r="BC8" s="23">
        <v>0</v>
      </c>
      <c r="BD8" s="23">
        <v>0</v>
      </c>
      <c r="BE8" s="23">
        <v>1</v>
      </c>
      <c r="BF8" s="23">
        <v>0</v>
      </c>
      <c r="BG8" s="23">
        <v>0</v>
      </c>
      <c r="BH8" s="23">
        <v>0</v>
      </c>
      <c r="BI8" s="23">
        <v>0</v>
      </c>
      <c r="BJ8" s="23">
        <v>0</v>
      </c>
      <c r="BK8" s="23">
        <v>0</v>
      </c>
      <c r="BL8" s="23">
        <v>0</v>
      </c>
      <c r="BM8" s="23">
        <v>0</v>
      </c>
      <c r="BN8" s="23">
        <v>0</v>
      </c>
      <c r="BO8" s="23">
        <v>0</v>
      </c>
      <c r="BP8" s="23">
        <v>0</v>
      </c>
      <c r="BQ8" s="23">
        <v>0</v>
      </c>
      <c r="BR8" s="23">
        <v>0</v>
      </c>
      <c r="BS8" s="23">
        <v>0</v>
      </c>
      <c r="BT8" s="23">
        <v>0</v>
      </c>
    </row>
    <row r="9" spans="1:72">
      <c r="A9" s="24">
        <v>4</v>
      </c>
      <c r="B9" s="34">
        <v>1</v>
      </c>
      <c r="C9" s="23">
        <v>3</v>
      </c>
      <c r="D9" s="43">
        <v>10</v>
      </c>
      <c r="E9" s="43">
        <v>0</v>
      </c>
      <c r="F9" s="43">
        <v>0</v>
      </c>
      <c r="G9" s="43">
        <v>30</v>
      </c>
      <c r="H9" s="43">
        <v>20</v>
      </c>
      <c r="I9" s="43">
        <v>0</v>
      </c>
      <c r="J9" s="43">
        <v>0</v>
      </c>
      <c r="K9" s="43">
        <v>0</v>
      </c>
      <c r="L9" s="43">
        <v>0</v>
      </c>
      <c r="M9" s="43">
        <v>0</v>
      </c>
      <c r="N9" s="43">
        <v>30</v>
      </c>
      <c r="O9" s="43">
        <v>0</v>
      </c>
      <c r="P9" s="23">
        <v>61</v>
      </c>
      <c r="Q9" s="23">
        <v>52</v>
      </c>
      <c r="R9" s="23">
        <v>1</v>
      </c>
      <c r="S9" s="23">
        <v>1</v>
      </c>
      <c r="T9" s="23">
        <v>1</v>
      </c>
      <c r="U9" s="23">
        <v>0</v>
      </c>
      <c r="V9" s="23">
        <v>0</v>
      </c>
      <c r="W9" s="23">
        <v>1</v>
      </c>
      <c r="X9" s="23">
        <v>0</v>
      </c>
      <c r="Y9" s="23">
        <v>0</v>
      </c>
      <c r="Z9" s="23">
        <v>0</v>
      </c>
      <c r="AA9" s="23">
        <v>0</v>
      </c>
      <c r="AB9" s="23">
        <v>0</v>
      </c>
      <c r="AC9" s="23">
        <v>0</v>
      </c>
      <c r="AD9" s="23">
        <v>0</v>
      </c>
      <c r="AE9" s="23">
        <v>0</v>
      </c>
      <c r="AF9" s="23">
        <v>0</v>
      </c>
      <c r="AG9" s="23">
        <v>0</v>
      </c>
      <c r="AH9" s="23">
        <v>0</v>
      </c>
      <c r="AI9" s="23">
        <v>0</v>
      </c>
      <c r="AJ9" s="23">
        <v>0</v>
      </c>
      <c r="AK9" s="23">
        <v>0</v>
      </c>
      <c r="AL9" s="23">
        <v>0</v>
      </c>
      <c r="AM9" s="23">
        <v>0</v>
      </c>
      <c r="AN9" s="23">
        <v>0</v>
      </c>
      <c r="AO9" s="23">
        <v>0</v>
      </c>
      <c r="AP9" s="23">
        <v>0</v>
      </c>
      <c r="AQ9" s="23">
        <v>0</v>
      </c>
      <c r="AR9" s="23">
        <v>0</v>
      </c>
      <c r="AS9" s="23">
        <v>0</v>
      </c>
      <c r="AT9" s="34">
        <v>1</v>
      </c>
      <c r="AU9" s="23">
        <v>0</v>
      </c>
      <c r="AV9" s="23">
        <v>0</v>
      </c>
      <c r="AW9" s="23">
        <v>0</v>
      </c>
      <c r="AX9" s="23">
        <v>0</v>
      </c>
      <c r="AY9" s="23">
        <v>0</v>
      </c>
      <c r="AZ9" s="23">
        <v>1</v>
      </c>
      <c r="BA9" s="23">
        <v>0</v>
      </c>
      <c r="BB9" s="23">
        <v>0</v>
      </c>
      <c r="BC9" s="23">
        <v>0</v>
      </c>
      <c r="BD9" s="23">
        <v>1</v>
      </c>
      <c r="BE9" s="23">
        <v>0</v>
      </c>
      <c r="BF9" s="23">
        <v>0</v>
      </c>
      <c r="BG9" s="23">
        <v>0</v>
      </c>
      <c r="BH9" s="23">
        <v>0</v>
      </c>
      <c r="BI9" s="23">
        <v>0</v>
      </c>
      <c r="BJ9" s="23">
        <v>0</v>
      </c>
      <c r="BK9" s="23">
        <v>0</v>
      </c>
      <c r="BL9" s="23">
        <v>0</v>
      </c>
      <c r="BM9" s="23">
        <v>0</v>
      </c>
      <c r="BN9" s="23">
        <v>1</v>
      </c>
      <c r="BO9" s="23">
        <v>0</v>
      </c>
      <c r="BP9" s="23">
        <v>1</v>
      </c>
      <c r="BQ9" s="23">
        <v>0</v>
      </c>
      <c r="BR9" s="23">
        <v>0</v>
      </c>
      <c r="BS9" s="23">
        <v>0</v>
      </c>
      <c r="BT9" s="23">
        <v>0</v>
      </c>
    </row>
    <row r="10" spans="1:72">
      <c r="A10" s="24">
        <v>5</v>
      </c>
      <c r="B10" s="34">
        <v>1</v>
      </c>
      <c r="C10" s="23">
        <v>3</v>
      </c>
      <c r="D10" s="43">
        <v>15</v>
      </c>
      <c r="E10" s="43">
        <v>0</v>
      </c>
      <c r="F10" s="43">
        <v>0</v>
      </c>
      <c r="G10" s="43">
        <v>10</v>
      </c>
      <c r="H10" s="43">
        <v>10</v>
      </c>
      <c r="I10" s="43">
        <v>0</v>
      </c>
      <c r="J10" s="43">
        <v>0</v>
      </c>
      <c r="K10" s="43">
        <v>0</v>
      </c>
      <c r="L10" s="43">
        <v>0</v>
      </c>
      <c r="M10" s="43">
        <v>0</v>
      </c>
      <c r="N10" s="43">
        <v>32</v>
      </c>
      <c r="O10" s="43">
        <v>5</v>
      </c>
      <c r="P10" s="23">
        <v>22</v>
      </c>
      <c r="Q10" s="23">
        <v>10</v>
      </c>
      <c r="R10" s="23">
        <v>1</v>
      </c>
      <c r="S10" s="23">
        <v>1</v>
      </c>
      <c r="T10" s="23">
        <v>1</v>
      </c>
      <c r="U10" s="23">
        <v>0</v>
      </c>
      <c r="V10" s="23">
        <v>0</v>
      </c>
      <c r="W10" s="23">
        <v>0</v>
      </c>
      <c r="X10" s="23">
        <v>0</v>
      </c>
      <c r="Y10" s="23">
        <v>0</v>
      </c>
      <c r="Z10" s="23">
        <v>0</v>
      </c>
      <c r="AA10" s="23">
        <v>0</v>
      </c>
      <c r="AB10" s="23">
        <v>0</v>
      </c>
      <c r="AC10" s="23">
        <v>0</v>
      </c>
      <c r="AD10" s="23">
        <v>0</v>
      </c>
      <c r="AE10" s="23">
        <v>0</v>
      </c>
      <c r="AF10" s="23">
        <v>0</v>
      </c>
      <c r="AG10" s="23">
        <v>1</v>
      </c>
      <c r="AH10" s="23">
        <v>0</v>
      </c>
      <c r="AI10" s="23">
        <v>0</v>
      </c>
      <c r="AJ10" s="23">
        <v>0</v>
      </c>
      <c r="AK10" s="23">
        <v>1</v>
      </c>
      <c r="AL10" s="23">
        <v>0</v>
      </c>
      <c r="AM10" s="23">
        <v>0</v>
      </c>
      <c r="AN10" s="23">
        <v>0</v>
      </c>
      <c r="AO10" s="23">
        <v>0</v>
      </c>
      <c r="AP10" s="23">
        <v>0</v>
      </c>
      <c r="AQ10" s="23">
        <v>0</v>
      </c>
      <c r="AR10" s="23">
        <v>1</v>
      </c>
      <c r="AS10" s="23">
        <v>0</v>
      </c>
      <c r="AT10" s="34">
        <v>1</v>
      </c>
      <c r="AU10" s="23">
        <v>1</v>
      </c>
      <c r="AV10" s="23">
        <v>0</v>
      </c>
      <c r="AW10" s="23">
        <v>1</v>
      </c>
      <c r="AX10" s="23">
        <v>0</v>
      </c>
      <c r="AY10" s="23">
        <v>1</v>
      </c>
      <c r="AZ10" s="23">
        <v>1</v>
      </c>
      <c r="BA10" s="23">
        <v>1</v>
      </c>
      <c r="BB10" s="23">
        <v>1</v>
      </c>
      <c r="BC10" s="23">
        <v>0</v>
      </c>
      <c r="BD10" s="23">
        <v>0</v>
      </c>
      <c r="BE10" s="23">
        <v>0</v>
      </c>
      <c r="BF10" s="23">
        <v>0</v>
      </c>
      <c r="BG10" s="23">
        <v>1</v>
      </c>
      <c r="BH10" s="23">
        <v>1</v>
      </c>
      <c r="BI10" s="23">
        <v>0</v>
      </c>
      <c r="BJ10" s="23">
        <v>1</v>
      </c>
      <c r="BK10" s="23">
        <v>0</v>
      </c>
      <c r="BL10" s="23">
        <v>0</v>
      </c>
      <c r="BM10" s="23">
        <v>0</v>
      </c>
      <c r="BN10" s="23">
        <v>0</v>
      </c>
      <c r="BO10" s="23">
        <v>0</v>
      </c>
      <c r="BP10" s="23">
        <v>0</v>
      </c>
      <c r="BQ10" s="23">
        <v>0</v>
      </c>
      <c r="BR10" s="23">
        <v>0</v>
      </c>
      <c r="BS10" s="23">
        <v>0</v>
      </c>
      <c r="BT10" s="23">
        <v>0</v>
      </c>
    </row>
    <row r="11" spans="1:72">
      <c r="A11" s="24">
        <v>6</v>
      </c>
      <c r="B11" s="34">
        <v>1</v>
      </c>
      <c r="C11" s="23">
        <v>3</v>
      </c>
      <c r="D11" s="23">
        <v>18</v>
      </c>
      <c r="E11" s="23">
        <v>0</v>
      </c>
      <c r="F11" s="23">
        <v>9</v>
      </c>
      <c r="G11" s="23">
        <v>10</v>
      </c>
      <c r="H11" s="23">
        <v>33</v>
      </c>
      <c r="I11" s="23">
        <v>0</v>
      </c>
      <c r="J11" s="23">
        <v>0</v>
      </c>
      <c r="K11" s="23">
        <v>0</v>
      </c>
      <c r="L11" s="23">
        <v>30</v>
      </c>
      <c r="M11" s="23">
        <v>0</v>
      </c>
      <c r="N11" s="23">
        <v>0</v>
      </c>
      <c r="O11" s="23">
        <v>2</v>
      </c>
      <c r="P11" s="23">
        <v>31</v>
      </c>
      <c r="Q11" s="23">
        <v>73</v>
      </c>
      <c r="R11" s="23">
        <v>0</v>
      </c>
      <c r="S11" s="23">
        <v>1</v>
      </c>
      <c r="T11" s="23">
        <v>0</v>
      </c>
      <c r="U11" s="23">
        <v>0</v>
      </c>
      <c r="V11" s="23">
        <v>1</v>
      </c>
      <c r="W11" s="23">
        <v>0</v>
      </c>
      <c r="X11" s="23">
        <v>1</v>
      </c>
      <c r="Y11" s="23">
        <v>1</v>
      </c>
      <c r="Z11" s="23">
        <v>0</v>
      </c>
      <c r="AA11" s="23">
        <v>1</v>
      </c>
      <c r="AB11" s="23">
        <v>0</v>
      </c>
      <c r="AC11" s="23">
        <v>0</v>
      </c>
      <c r="AD11" s="23">
        <v>1</v>
      </c>
      <c r="AE11" s="23">
        <v>0</v>
      </c>
      <c r="AF11" s="23">
        <v>0</v>
      </c>
      <c r="AG11" s="23">
        <v>0</v>
      </c>
      <c r="AH11" s="23">
        <v>0</v>
      </c>
      <c r="AI11" s="23">
        <v>0</v>
      </c>
      <c r="AJ11" s="23">
        <v>0</v>
      </c>
      <c r="AK11" s="23">
        <v>0</v>
      </c>
      <c r="AL11" s="23">
        <v>0</v>
      </c>
      <c r="AM11" s="23">
        <v>1</v>
      </c>
      <c r="AN11" s="23">
        <v>0</v>
      </c>
      <c r="AO11" s="23">
        <v>0</v>
      </c>
      <c r="AP11" s="23">
        <v>0</v>
      </c>
      <c r="AQ11" s="23">
        <v>0</v>
      </c>
      <c r="AR11" s="23">
        <v>0</v>
      </c>
      <c r="AS11" s="23">
        <v>0</v>
      </c>
      <c r="AT11" s="34">
        <v>1</v>
      </c>
      <c r="AU11" s="23">
        <v>0</v>
      </c>
      <c r="AV11" s="23">
        <v>0</v>
      </c>
      <c r="AW11" s="23">
        <v>0</v>
      </c>
      <c r="AX11" s="23">
        <v>1</v>
      </c>
      <c r="AY11" s="23">
        <v>0</v>
      </c>
      <c r="AZ11" s="23">
        <v>1</v>
      </c>
      <c r="BA11" s="23">
        <v>0</v>
      </c>
      <c r="BB11" s="23">
        <v>0</v>
      </c>
      <c r="BC11" s="23">
        <v>1</v>
      </c>
      <c r="BD11" s="23">
        <v>0</v>
      </c>
      <c r="BE11" s="23">
        <v>0</v>
      </c>
      <c r="BF11" s="23">
        <v>0</v>
      </c>
      <c r="BG11" s="23">
        <v>1</v>
      </c>
      <c r="BH11" s="23">
        <v>1</v>
      </c>
      <c r="BI11" s="23">
        <v>0</v>
      </c>
      <c r="BJ11" s="23">
        <v>0</v>
      </c>
      <c r="BK11" s="23">
        <v>0</v>
      </c>
      <c r="BL11" s="23">
        <v>0</v>
      </c>
      <c r="BM11" s="23">
        <v>0</v>
      </c>
      <c r="BN11" s="23">
        <v>0</v>
      </c>
      <c r="BO11" s="23">
        <v>0</v>
      </c>
      <c r="BP11" s="23">
        <v>0</v>
      </c>
      <c r="BQ11" s="23">
        <v>0</v>
      </c>
      <c r="BR11" s="23">
        <v>0</v>
      </c>
      <c r="BS11" s="23">
        <v>1</v>
      </c>
      <c r="BT11" s="23">
        <v>0</v>
      </c>
    </row>
    <row r="12" spans="1:72">
      <c r="A12" s="24">
        <v>7</v>
      </c>
      <c r="B12" s="34">
        <v>1</v>
      </c>
      <c r="C12" s="23">
        <v>3</v>
      </c>
      <c r="D12" s="23">
        <v>10</v>
      </c>
      <c r="E12" s="23">
        <v>0</v>
      </c>
      <c r="F12" s="23">
        <v>0</v>
      </c>
      <c r="G12" s="23">
        <v>15</v>
      </c>
      <c r="H12" s="23">
        <v>0</v>
      </c>
      <c r="I12" s="23">
        <v>0</v>
      </c>
      <c r="J12" s="23">
        <v>0</v>
      </c>
      <c r="K12" s="23">
        <v>0</v>
      </c>
      <c r="L12" s="23">
        <v>0</v>
      </c>
      <c r="M12" s="23">
        <v>71</v>
      </c>
      <c r="N12" s="23">
        <v>0</v>
      </c>
      <c r="O12" s="23">
        <v>2</v>
      </c>
      <c r="P12" s="23">
        <v>39</v>
      </c>
      <c r="Q12" s="23">
        <v>40</v>
      </c>
      <c r="R12" s="23">
        <v>0</v>
      </c>
      <c r="S12" s="23">
        <v>1</v>
      </c>
      <c r="T12" s="23">
        <v>0</v>
      </c>
      <c r="U12" s="23">
        <v>0</v>
      </c>
      <c r="V12" s="23">
        <v>0</v>
      </c>
      <c r="W12" s="23">
        <v>0</v>
      </c>
      <c r="X12" s="23">
        <v>0</v>
      </c>
      <c r="Y12" s="23">
        <v>0</v>
      </c>
      <c r="Z12" s="23">
        <v>0</v>
      </c>
      <c r="AA12" s="23">
        <v>0</v>
      </c>
      <c r="AB12" s="23">
        <v>0</v>
      </c>
      <c r="AC12" s="23">
        <v>0</v>
      </c>
      <c r="AD12" s="23">
        <v>0</v>
      </c>
      <c r="AE12" s="23">
        <v>0</v>
      </c>
      <c r="AF12" s="23">
        <v>0</v>
      </c>
      <c r="AG12" s="23">
        <v>0</v>
      </c>
      <c r="AH12" s="23">
        <v>0</v>
      </c>
      <c r="AI12" s="23">
        <v>0</v>
      </c>
      <c r="AJ12" s="23">
        <v>0</v>
      </c>
      <c r="AK12" s="23">
        <v>0</v>
      </c>
      <c r="AL12" s="23">
        <v>1</v>
      </c>
      <c r="AM12" s="23">
        <v>1</v>
      </c>
      <c r="AN12" s="23">
        <v>0</v>
      </c>
      <c r="AO12" s="23">
        <v>0</v>
      </c>
      <c r="AP12" s="23">
        <v>0</v>
      </c>
      <c r="AQ12" s="23">
        <v>0</v>
      </c>
      <c r="AR12" s="23">
        <v>0</v>
      </c>
      <c r="AS12" s="23">
        <v>0</v>
      </c>
      <c r="AT12" s="34">
        <v>1</v>
      </c>
      <c r="AU12" s="23">
        <v>1</v>
      </c>
      <c r="AV12" s="23">
        <v>1</v>
      </c>
      <c r="AW12" s="23">
        <v>0</v>
      </c>
      <c r="AX12" s="23">
        <v>0</v>
      </c>
      <c r="AY12" s="23">
        <v>0</v>
      </c>
      <c r="AZ12" s="23">
        <v>0</v>
      </c>
      <c r="BA12" s="23">
        <v>0</v>
      </c>
      <c r="BB12" s="23">
        <v>1</v>
      </c>
      <c r="BC12" s="23">
        <v>0</v>
      </c>
      <c r="BD12" s="23">
        <v>0</v>
      </c>
      <c r="BE12" s="23">
        <v>0</v>
      </c>
      <c r="BF12" s="23">
        <v>0</v>
      </c>
      <c r="BG12" s="23">
        <v>0</v>
      </c>
      <c r="BH12" s="23">
        <v>1</v>
      </c>
      <c r="BI12" s="23">
        <v>0</v>
      </c>
      <c r="BJ12" s="23">
        <v>0</v>
      </c>
      <c r="BK12" s="23">
        <v>0</v>
      </c>
      <c r="BL12" s="23">
        <v>0</v>
      </c>
      <c r="BM12" s="23">
        <v>0</v>
      </c>
      <c r="BN12" s="23">
        <v>0</v>
      </c>
      <c r="BO12" s="23">
        <v>0</v>
      </c>
      <c r="BP12" s="23">
        <v>0</v>
      </c>
      <c r="BQ12" s="23">
        <v>0</v>
      </c>
      <c r="BR12" s="23">
        <v>1</v>
      </c>
      <c r="BS12" s="23">
        <v>0</v>
      </c>
      <c r="BT12" s="23">
        <v>0</v>
      </c>
    </row>
    <row r="13" spans="1:72">
      <c r="A13" s="24">
        <v>8</v>
      </c>
      <c r="B13" s="34">
        <v>1</v>
      </c>
      <c r="C13" s="23">
        <v>4</v>
      </c>
      <c r="D13" s="44">
        <v>35</v>
      </c>
      <c r="E13" s="44">
        <v>0</v>
      </c>
      <c r="F13" s="44">
        <v>30</v>
      </c>
      <c r="G13" s="44">
        <v>20</v>
      </c>
      <c r="H13" s="44">
        <v>0</v>
      </c>
      <c r="I13" s="44">
        <v>10</v>
      </c>
      <c r="J13" s="44">
        <v>0</v>
      </c>
      <c r="K13" s="44">
        <v>0</v>
      </c>
      <c r="L13" s="44">
        <v>0</v>
      </c>
      <c r="M13" s="44">
        <v>60</v>
      </c>
      <c r="N13" s="44">
        <v>20</v>
      </c>
      <c r="O13" s="44">
        <v>0</v>
      </c>
      <c r="P13" s="23">
        <v>79</v>
      </c>
      <c r="Q13" s="23">
        <v>39</v>
      </c>
      <c r="R13" s="23">
        <v>0</v>
      </c>
      <c r="S13" s="23">
        <v>0</v>
      </c>
      <c r="T13" s="23">
        <v>1</v>
      </c>
      <c r="U13" s="23">
        <v>0</v>
      </c>
      <c r="V13" s="23">
        <v>1</v>
      </c>
      <c r="W13" s="23">
        <v>0</v>
      </c>
      <c r="X13" s="23">
        <v>0</v>
      </c>
      <c r="Y13" s="23">
        <v>0</v>
      </c>
      <c r="Z13" s="23">
        <v>0</v>
      </c>
      <c r="AA13" s="23">
        <v>0</v>
      </c>
      <c r="AB13" s="23">
        <v>0</v>
      </c>
      <c r="AC13" s="23">
        <v>0</v>
      </c>
      <c r="AD13" s="23">
        <v>0</v>
      </c>
      <c r="AE13" s="23">
        <v>0</v>
      </c>
      <c r="AF13" s="23">
        <v>0</v>
      </c>
      <c r="AG13" s="23">
        <v>0</v>
      </c>
      <c r="AH13" s="23">
        <v>0</v>
      </c>
      <c r="AI13" s="23">
        <v>0</v>
      </c>
      <c r="AJ13" s="23">
        <v>0</v>
      </c>
      <c r="AK13" s="23">
        <v>0</v>
      </c>
      <c r="AL13" s="23">
        <v>0</v>
      </c>
      <c r="AM13" s="23">
        <v>0</v>
      </c>
      <c r="AN13" s="23">
        <v>0</v>
      </c>
      <c r="AO13" s="23">
        <v>0</v>
      </c>
      <c r="AP13" s="23">
        <v>0</v>
      </c>
      <c r="AQ13" s="23">
        <v>0</v>
      </c>
      <c r="AR13" s="23">
        <v>0</v>
      </c>
      <c r="AS13" s="23">
        <v>0</v>
      </c>
      <c r="AT13" s="34">
        <v>1</v>
      </c>
      <c r="AU13" s="23">
        <v>1</v>
      </c>
      <c r="AV13" s="23">
        <v>0</v>
      </c>
      <c r="AW13" s="23">
        <v>1</v>
      </c>
      <c r="AX13" s="23">
        <v>0</v>
      </c>
      <c r="AY13" s="23">
        <v>0</v>
      </c>
      <c r="AZ13" s="23">
        <v>1</v>
      </c>
      <c r="BA13" s="23">
        <v>1</v>
      </c>
      <c r="BB13" s="23">
        <v>0</v>
      </c>
      <c r="BC13" s="23">
        <v>0</v>
      </c>
      <c r="BD13" s="23">
        <v>0</v>
      </c>
      <c r="BE13" s="23">
        <v>1</v>
      </c>
      <c r="BF13" s="23">
        <v>0</v>
      </c>
      <c r="BG13" s="23">
        <v>0</v>
      </c>
      <c r="BH13" s="23">
        <v>1</v>
      </c>
      <c r="BI13" s="23">
        <v>0</v>
      </c>
      <c r="BJ13" s="23">
        <v>0</v>
      </c>
      <c r="BK13" s="23">
        <v>0</v>
      </c>
      <c r="BL13" s="23">
        <v>0</v>
      </c>
      <c r="BM13" s="23">
        <v>0</v>
      </c>
      <c r="BN13" s="23">
        <v>0</v>
      </c>
      <c r="BO13" s="23">
        <v>0</v>
      </c>
      <c r="BP13" s="23">
        <v>0</v>
      </c>
      <c r="BQ13" s="23">
        <v>0</v>
      </c>
      <c r="BR13" s="23">
        <v>0</v>
      </c>
      <c r="BS13" s="23">
        <v>0</v>
      </c>
      <c r="BT13" s="23">
        <v>0</v>
      </c>
    </row>
    <row r="14" spans="1:72">
      <c r="A14" s="24">
        <v>9</v>
      </c>
      <c r="B14" s="34">
        <v>1</v>
      </c>
      <c r="C14" s="23">
        <v>3</v>
      </c>
      <c r="D14" s="23">
        <v>0</v>
      </c>
      <c r="E14" s="23">
        <v>0</v>
      </c>
      <c r="F14" s="23">
        <v>5</v>
      </c>
      <c r="G14" s="23">
        <v>15</v>
      </c>
      <c r="H14" s="23">
        <v>40</v>
      </c>
      <c r="I14" s="23">
        <v>0</v>
      </c>
      <c r="J14" s="23">
        <v>0</v>
      </c>
      <c r="K14" s="23">
        <v>30</v>
      </c>
      <c r="L14" s="23">
        <v>0</v>
      </c>
      <c r="M14" s="23">
        <v>15</v>
      </c>
      <c r="N14" s="23">
        <v>0</v>
      </c>
      <c r="O14" s="23">
        <v>0</v>
      </c>
      <c r="P14" s="23">
        <v>50</v>
      </c>
      <c r="Q14" s="23">
        <v>89</v>
      </c>
      <c r="R14" s="23">
        <v>1</v>
      </c>
      <c r="S14" s="23">
        <v>1</v>
      </c>
      <c r="T14" s="23">
        <v>0</v>
      </c>
      <c r="U14" s="23">
        <v>1</v>
      </c>
      <c r="V14" s="23">
        <v>1</v>
      </c>
      <c r="W14" s="23">
        <v>0</v>
      </c>
      <c r="X14" s="23">
        <v>0</v>
      </c>
      <c r="Y14" s="23">
        <v>0</v>
      </c>
      <c r="Z14" s="23">
        <v>0</v>
      </c>
      <c r="AA14" s="23">
        <v>0</v>
      </c>
      <c r="AB14" s="23">
        <v>0</v>
      </c>
      <c r="AC14" s="23">
        <v>0</v>
      </c>
      <c r="AD14" s="23">
        <v>0</v>
      </c>
      <c r="AE14" s="23">
        <v>0</v>
      </c>
      <c r="AF14" s="23">
        <v>0</v>
      </c>
      <c r="AG14" s="23">
        <v>0</v>
      </c>
      <c r="AH14" s="23">
        <v>0</v>
      </c>
      <c r="AI14" s="23">
        <v>0</v>
      </c>
      <c r="AJ14" s="23">
        <v>0</v>
      </c>
      <c r="AK14" s="23">
        <v>1</v>
      </c>
      <c r="AL14" s="23">
        <v>0</v>
      </c>
      <c r="AM14" s="23">
        <v>0</v>
      </c>
      <c r="AN14" s="23">
        <v>0</v>
      </c>
      <c r="AO14" s="23">
        <v>0</v>
      </c>
      <c r="AP14" s="23">
        <v>0</v>
      </c>
      <c r="AQ14" s="23">
        <v>0</v>
      </c>
      <c r="AR14" s="23">
        <v>0</v>
      </c>
      <c r="AS14" s="23">
        <v>0</v>
      </c>
      <c r="AT14" s="34">
        <v>1</v>
      </c>
      <c r="AU14" s="23">
        <v>1</v>
      </c>
      <c r="AV14" s="23">
        <v>0</v>
      </c>
      <c r="AW14" s="23">
        <v>0</v>
      </c>
      <c r="AX14" s="23">
        <v>1</v>
      </c>
      <c r="AY14" s="23">
        <v>0</v>
      </c>
      <c r="AZ14" s="23">
        <v>1</v>
      </c>
      <c r="BA14" s="23">
        <v>1</v>
      </c>
      <c r="BB14" s="23">
        <v>0</v>
      </c>
      <c r="BC14" s="23">
        <v>0</v>
      </c>
      <c r="BD14" s="23">
        <v>0</v>
      </c>
      <c r="BE14" s="23">
        <v>0</v>
      </c>
      <c r="BF14" s="23">
        <v>0</v>
      </c>
      <c r="BG14" s="23">
        <v>1</v>
      </c>
      <c r="BH14" s="23">
        <v>1</v>
      </c>
      <c r="BI14" s="23">
        <v>1</v>
      </c>
      <c r="BJ14" s="23">
        <v>0</v>
      </c>
      <c r="BK14" s="23">
        <v>0</v>
      </c>
      <c r="BL14" s="23">
        <v>0</v>
      </c>
      <c r="BM14" s="23">
        <v>0</v>
      </c>
      <c r="BN14" s="23">
        <v>0</v>
      </c>
      <c r="BO14" s="23">
        <v>1</v>
      </c>
      <c r="BP14" s="23">
        <v>0</v>
      </c>
      <c r="BQ14" s="23">
        <v>0</v>
      </c>
      <c r="BR14" s="23">
        <v>0</v>
      </c>
      <c r="BS14" s="23">
        <v>0</v>
      </c>
      <c r="BT14" s="23">
        <v>0</v>
      </c>
    </row>
    <row r="15" spans="1:72">
      <c r="A15" s="24">
        <v>10</v>
      </c>
      <c r="B15" s="34">
        <v>1</v>
      </c>
      <c r="C15" s="23">
        <v>3</v>
      </c>
      <c r="D15" s="44">
        <v>10</v>
      </c>
      <c r="E15" s="44">
        <v>0</v>
      </c>
      <c r="F15" s="44">
        <v>0</v>
      </c>
      <c r="G15" s="44">
        <v>10</v>
      </c>
      <c r="H15" s="44">
        <v>10</v>
      </c>
      <c r="I15" s="44">
        <v>0</v>
      </c>
      <c r="J15" s="44">
        <v>15</v>
      </c>
      <c r="K15" s="44">
        <v>0</v>
      </c>
      <c r="L15" s="44">
        <v>0</v>
      </c>
      <c r="M15" s="44">
        <v>50</v>
      </c>
      <c r="N15" s="44">
        <v>0</v>
      </c>
      <c r="O15" s="44">
        <v>7</v>
      </c>
      <c r="P15" s="23">
        <v>27</v>
      </c>
      <c r="Q15" s="23">
        <v>13</v>
      </c>
      <c r="R15" s="23">
        <v>0</v>
      </c>
      <c r="S15" s="23">
        <v>1</v>
      </c>
      <c r="T15" s="23">
        <v>0</v>
      </c>
      <c r="U15" s="23">
        <v>1</v>
      </c>
      <c r="V15" s="23">
        <v>0</v>
      </c>
      <c r="W15" s="23">
        <v>0</v>
      </c>
      <c r="X15" s="23">
        <v>0</v>
      </c>
      <c r="Y15" s="23">
        <v>0</v>
      </c>
      <c r="Z15" s="23">
        <v>0</v>
      </c>
      <c r="AA15" s="23">
        <v>0</v>
      </c>
      <c r="AB15" s="23">
        <v>0</v>
      </c>
      <c r="AC15" s="23">
        <v>0</v>
      </c>
      <c r="AD15" s="23">
        <v>0</v>
      </c>
      <c r="AE15" s="23">
        <v>1</v>
      </c>
      <c r="AF15" s="23">
        <v>0</v>
      </c>
      <c r="AG15" s="23">
        <v>0</v>
      </c>
      <c r="AH15" s="23">
        <v>1</v>
      </c>
      <c r="AI15" s="23">
        <v>0</v>
      </c>
      <c r="AJ15" s="23">
        <v>0</v>
      </c>
      <c r="AK15" s="23">
        <v>0</v>
      </c>
      <c r="AL15" s="23">
        <v>0</v>
      </c>
      <c r="AM15" s="23">
        <v>0</v>
      </c>
      <c r="AN15" s="23">
        <v>0</v>
      </c>
      <c r="AO15" s="23">
        <v>0</v>
      </c>
      <c r="AP15" s="23">
        <v>0</v>
      </c>
      <c r="AQ15" s="23">
        <v>0</v>
      </c>
      <c r="AR15" s="23">
        <v>0</v>
      </c>
      <c r="AS15" s="23">
        <v>0</v>
      </c>
      <c r="AT15" s="34">
        <v>1</v>
      </c>
      <c r="AU15" s="23">
        <v>1</v>
      </c>
      <c r="AV15" s="23">
        <v>0</v>
      </c>
      <c r="AW15" s="23">
        <v>0</v>
      </c>
      <c r="AX15" s="23">
        <v>1</v>
      </c>
      <c r="AY15" s="23">
        <v>0</v>
      </c>
      <c r="AZ15" s="23">
        <v>0</v>
      </c>
      <c r="BA15" s="23">
        <v>0</v>
      </c>
      <c r="BB15" s="23">
        <v>0</v>
      </c>
      <c r="BC15" s="23">
        <v>0</v>
      </c>
      <c r="BD15" s="23">
        <v>0</v>
      </c>
      <c r="BE15" s="23">
        <v>0</v>
      </c>
      <c r="BF15" s="23">
        <v>0</v>
      </c>
      <c r="BG15" s="23">
        <v>0</v>
      </c>
      <c r="BH15" s="23">
        <v>1</v>
      </c>
      <c r="BI15" s="23">
        <v>0</v>
      </c>
      <c r="BJ15" s="23">
        <v>0</v>
      </c>
      <c r="BK15" s="23">
        <v>0</v>
      </c>
      <c r="BL15" s="23">
        <v>1</v>
      </c>
      <c r="BM15" s="23">
        <v>0</v>
      </c>
      <c r="BN15" s="23">
        <v>0</v>
      </c>
      <c r="BO15" s="23">
        <v>0</v>
      </c>
      <c r="BP15" s="23">
        <v>0</v>
      </c>
      <c r="BQ15" s="23">
        <v>0</v>
      </c>
      <c r="BR15" s="23">
        <v>0</v>
      </c>
      <c r="BS15" s="23">
        <v>0</v>
      </c>
      <c r="BT15" s="23">
        <v>0</v>
      </c>
    </row>
    <row r="16" spans="1:72">
      <c r="A16" s="24">
        <v>11</v>
      </c>
      <c r="B16" s="34">
        <v>1</v>
      </c>
      <c r="C16" s="23">
        <v>3</v>
      </c>
      <c r="D16" s="44">
        <v>19</v>
      </c>
      <c r="E16" s="44">
        <v>0</v>
      </c>
      <c r="F16" s="44">
        <v>0</v>
      </c>
      <c r="G16" s="44">
        <v>10</v>
      </c>
      <c r="H16" s="44">
        <v>10</v>
      </c>
      <c r="I16" s="44">
        <v>0</v>
      </c>
      <c r="J16" s="44">
        <v>0</v>
      </c>
      <c r="K16" s="44">
        <v>0</v>
      </c>
      <c r="L16" s="44">
        <v>0</v>
      </c>
      <c r="M16" s="44">
        <v>60</v>
      </c>
      <c r="N16" s="44">
        <v>0</v>
      </c>
      <c r="O16" s="44">
        <v>3</v>
      </c>
      <c r="P16" s="23">
        <v>19</v>
      </c>
      <c r="Q16" s="23">
        <v>18</v>
      </c>
      <c r="R16" s="23">
        <v>1</v>
      </c>
      <c r="S16" s="23">
        <v>1</v>
      </c>
      <c r="T16" s="23">
        <v>1</v>
      </c>
      <c r="U16" s="23">
        <v>0</v>
      </c>
      <c r="V16" s="23">
        <v>0</v>
      </c>
      <c r="W16" s="23">
        <v>1</v>
      </c>
      <c r="X16" s="23">
        <v>0</v>
      </c>
      <c r="Y16" s="23">
        <v>0</v>
      </c>
      <c r="Z16" s="23">
        <v>0</v>
      </c>
      <c r="AA16" s="23">
        <v>0</v>
      </c>
      <c r="AB16" s="23">
        <v>0</v>
      </c>
      <c r="AC16" s="23">
        <v>0</v>
      </c>
      <c r="AD16" s="23">
        <v>0</v>
      </c>
      <c r="AE16" s="23">
        <v>0</v>
      </c>
      <c r="AF16" s="23">
        <v>0</v>
      </c>
      <c r="AG16" s="23">
        <v>0</v>
      </c>
      <c r="AH16" s="23">
        <v>1</v>
      </c>
      <c r="AI16" s="23">
        <v>0</v>
      </c>
      <c r="AJ16" s="23">
        <v>1</v>
      </c>
      <c r="AK16" s="23">
        <v>0</v>
      </c>
      <c r="AL16" s="23">
        <v>0</v>
      </c>
      <c r="AM16" s="23">
        <v>0</v>
      </c>
      <c r="AN16" s="23">
        <v>0</v>
      </c>
      <c r="AO16" s="23">
        <v>0</v>
      </c>
      <c r="AP16" s="23">
        <v>0</v>
      </c>
      <c r="AQ16" s="23">
        <v>0</v>
      </c>
      <c r="AR16" s="23">
        <v>0</v>
      </c>
      <c r="AS16" s="23">
        <v>0</v>
      </c>
      <c r="AT16" s="34">
        <v>1</v>
      </c>
      <c r="AU16" s="23">
        <v>0</v>
      </c>
      <c r="AV16" s="23">
        <v>0</v>
      </c>
      <c r="AW16" s="23">
        <v>1</v>
      </c>
      <c r="AX16" s="23">
        <v>0</v>
      </c>
      <c r="AY16" s="23">
        <v>0</v>
      </c>
      <c r="AZ16" s="23">
        <v>0</v>
      </c>
      <c r="BA16" s="23">
        <v>0</v>
      </c>
      <c r="BB16" s="23">
        <v>1</v>
      </c>
      <c r="BC16" s="23">
        <v>0</v>
      </c>
      <c r="BD16" s="23">
        <v>0</v>
      </c>
      <c r="BE16" s="23">
        <v>1</v>
      </c>
      <c r="BF16" s="23">
        <v>0</v>
      </c>
      <c r="BG16" s="23">
        <v>0</v>
      </c>
      <c r="BH16" s="23">
        <v>1</v>
      </c>
      <c r="BI16" s="23">
        <v>0</v>
      </c>
      <c r="BJ16" s="23">
        <v>0</v>
      </c>
      <c r="BK16" s="23">
        <v>0</v>
      </c>
      <c r="BL16" s="23">
        <v>0</v>
      </c>
      <c r="BM16" s="23">
        <v>0</v>
      </c>
      <c r="BN16" s="23">
        <v>1</v>
      </c>
      <c r="BO16" s="23">
        <v>0</v>
      </c>
      <c r="BP16" s="23">
        <v>0</v>
      </c>
      <c r="BQ16" s="23">
        <v>0</v>
      </c>
      <c r="BR16" s="23">
        <v>0</v>
      </c>
      <c r="BS16" s="23">
        <v>0</v>
      </c>
      <c r="BT16" s="23">
        <v>1</v>
      </c>
    </row>
    <row r="17" spans="1:72">
      <c r="A17" s="24">
        <v>12</v>
      </c>
      <c r="B17" s="34">
        <v>1</v>
      </c>
      <c r="C17" s="23">
        <v>4</v>
      </c>
      <c r="D17" s="44">
        <v>0</v>
      </c>
      <c r="E17" s="44">
        <v>15</v>
      </c>
      <c r="F17" s="44">
        <v>0</v>
      </c>
      <c r="G17" s="44">
        <v>30</v>
      </c>
      <c r="H17" s="44">
        <v>40</v>
      </c>
      <c r="I17" s="44">
        <v>0</v>
      </c>
      <c r="J17" s="44">
        <v>0</v>
      </c>
      <c r="K17" s="44">
        <v>0</v>
      </c>
      <c r="L17" s="44">
        <v>0</v>
      </c>
      <c r="M17" s="44">
        <v>80</v>
      </c>
      <c r="N17" s="44">
        <v>10</v>
      </c>
      <c r="O17" s="44">
        <v>3</v>
      </c>
      <c r="P17" s="23">
        <v>70</v>
      </c>
      <c r="Q17" s="23">
        <v>88</v>
      </c>
      <c r="R17" s="23">
        <v>1</v>
      </c>
      <c r="S17" s="23">
        <v>0</v>
      </c>
      <c r="T17" s="23">
        <v>1</v>
      </c>
      <c r="U17" s="23">
        <v>0</v>
      </c>
      <c r="V17" s="23">
        <v>0</v>
      </c>
      <c r="W17" s="23">
        <v>0</v>
      </c>
      <c r="X17" s="23">
        <v>0</v>
      </c>
      <c r="Y17" s="23">
        <v>0</v>
      </c>
      <c r="Z17" s="23">
        <v>1</v>
      </c>
      <c r="AA17" s="23">
        <v>0</v>
      </c>
      <c r="AB17" s="23">
        <v>1</v>
      </c>
      <c r="AC17" s="23">
        <v>1</v>
      </c>
      <c r="AD17" s="23">
        <v>1</v>
      </c>
      <c r="AE17" s="23">
        <v>0</v>
      </c>
      <c r="AF17" s="23">
        <v>1</v>
      </c>
      <c r="AG17" s="23">
        <v>1</v>
      </c>
      <c r="AH17" s="23">
        <v>0</v>
      </c>
      <c r="AI17" s="23">
        <v>0</v>
      </c>
      <c r="AJ17" s="23">
        <v>0</v>
      </c>
      <c r="AK17" s="23">
        <v>0</v>
      </c>
      <c r="AL17" s="23">
        <v>0</v>
      </c>
      <c r="AM17" s="23">
        <v>0</v>
      </c>
      <c r="AN17" s="23">
        <v>0</v>
      </c>
      <c r="AO17" s="23">
        <v>0</v>
      </c>
      <c r="AP17" s="23">
        <v>0</v>
      </c>
      <c r="AQ17" s="23">
        <v>0</v>
      </c>
      <c r="AR17" s="23">
        <v>0</v>
      </c>
      <c r="AS17" s="23">
        <v>0</v>
      </c>
      <c r="AT17" s="34">
        <v>1</v>
      </c>
      <c r="AU17" s="23">
        <v>1</v>
      </c>
      <c r="AV17" s="23">
        <v>0</v>
      </c>
      <c r="AW17" s="23">
        <v>0</v>
      </c>
      <c r="AX17" s="23">
        <v>0</v>
      </c>
      <c r="AY17" s="23">
        <v>0</v>
      </c>
      <c r="AZ17" s="23">
        <v>0</v>
      </c>
      <c r="BA17" s="23">
        <v>0</v>
      </c>
      <c r="BB17" s="23">
        <v>0</v>
      </c>
      <c r="BC17" s="23">
        <v>1</v>
      </c>
      <c r="BD17" s="23">
        <v>0</v>
      </c>
      <c r="BE17" s="23">
        <v>0</v>
      </c>
      <c r="BF17" s="23">
        <v>0</v>
      </c>
      <c r="BG17" s="23">
        <v>0</v>
      </c>
      <c r="BH17" s="23">
        <v>0</v>
      </c>
      <c r="BI17" s="23">
        <v>0</v>
      </c>
      <c r="BJ17" s="23">
        <v>0</v>
      </c>
      <c r="BK17" s="23">
        <v>0</v>
      </c>
      <c r="BL17" s="23">
        <v>0</v>
      </c>
      <c r="BM17" s="23">
        <v>0</v>
      </c>
      <c r="BN17" s="23">
        <v>0</v>
      </c>
      <c r="BO17" s="23">
        <v>0</v>
      </c>
      <c r="BP17" s="23">
        <v>0</v>
      </c>
      <c r="BQ17" s="23">
        <v>0</v>
      </c>
      <c r="BR17" s="23">
        <v>0</v>
      </c>
      <c r="BS17" s="23">
        <v>1</v>
      </c>
      <c r="BT17" s="23">
        <v>0</v>
      </c>
    </row>
    <row r="18" spans="1:72">
      <c r="A18" s="24">
        <v>13</v>
      </c>
      <c r="B18" s="34">
        <v>1</v>
      </c>
      <c r="C18" s="23">
        <v>2</v>
      </c>
      <c r="D18" s="23">
        <v>0</v>
      </c>
      <c r="E18" s="23">
        <v>0</v>
      </c>
      <c r="F18" s="23">
        <v>15</v>
      </c>
      <c r="G18" s="23">
        <v>15</v>
      </c>
      <c r="H18" s="23">
        <v>25</v>
      </c>
      <c r="I18" s="23">
        <v>0</v>
      </c>
      <c r="J18" s="23">
        <v>0</v>
      </c>
      <c r="K18" s="23">
        <v>0</v>
      </c>
      <c r="L18" s="23">
        <v>0</v>
      </c>
      <c r="M18" s="23">
        <v>0</v>
      </c>
      <c r="N18" s="23">
        <v>0</v>
      </c>
      <c r="O18" s="23">
        <v>4</v>
      </c>
      <c r="P18" s="23">
        <v>46</v>
      </c>
      <c r="Q18" s="23">
        <v>73</v>
      </c>
      <c r="R18" s="23">
        <v>0</v>
      </c>
      <c r="S18" s="23">
        <v>0</v>
      </c>
      <c r="T18" s="23">
        <v>0</v>
      </c>
      <c r="U18" s="23">
        <v>1</v>
      </c>
      <c r="V18" s="23">
        <v>0</v>
      </c>
      <c r="W18" s="23">
        <v>0</v>
      </c>
      <c r="X18" s="23">
        <v>0</v>
      </c>
      <c r="Y18" s="23">
        <v>1</v>
      </c>
      <c r="Z18" s="23">
        <v>0</v>
      </c>
      <c r="AA18" s="23">
        <v>0</v>
      </c>
      <c r="AB18" s="23">
        <v>0</v>
      </c>
      <c r="AC18" s="23">
        <v>0</v>
      </c>
      <c r="AD18" s="23">
        <v>0</v>
      </c>
      <c r="AE18" s="23">
        <v>0</v>
      </c>
      <c r="AF18" s="23">
        <v>0</v>
      </c>
      <c r="AG18" s="23">
        <v>0</v>
      </c>
      <c r="AH18" s="23">
        <v>0</v>
      </c>
      <c r="AI18" s="23">
        <v>0</v>
      </c>
      <c r="AJ18" s="23">
        <v>0</v>
      </c>
      <c r="AK18" s="23">
        <v>0</v>
      </c>
      <c r="AL18" s="23">
        <v>0</v>
      </c>
      <c r="AM18" s="23">
        <v>0</v>
      </c>
      <c r="AN18" s="23">
        <v>0</v>
      </c>
      <c r="AO18" s="23">
        <v>0</v>
      </c>
      <c r="AP18" s="23">
        <v>0</v>
      </c>
      <c r="AQ18" s="23">
        <v>0</v>
      </c>
      <c r="AR18" s="23">
        <v>0</v>
      </c>
      <c r="AS18" s="23">
        <v>0</v>
      </c>
      <c r="AT18" s="34">
        <v>1</v>
      </c>
      <c r="AU18" s="23">
        <v>1</v>
      </c>
      <c r="AV18" s="23">
        <v>0</v>
      </c>
      <c r="AW18" s="23">
        <v>1</v>
      </c>
      <c r="AX18" s="23">
        <v>1</v>
      </c>
      <c r="AY18" s="23">
        <v>0</v>
      </c>
      <c r="AZ18" s="23">
        <v>0</v>
      </c>
      <c r="BA18" s="23">
        <v>1</v>
      </c>
      <c r="BB18" s="23">
        <v>0</v>
      </c>
      <c r="BC18" s="23">
        <v>0</v>
      </c>
      <c r="BD18" s="23">
        <v>0</v>
      </c>
      <c r="BE18" s="23">
        <v>0</v>
      </c>
      <c r="BF18" s="23">
        <v>0</v>
      </c>
      <c r="BG18" s="23">
        <v>0</v>
      </c>
      <c r="BH18" s="23">
        <v>1</v>
      </c>
      <c r="BI18" s="23">
        <v>0</v>
      </c>
      <c r="BJ18" s="23">
        <v>0</v>
      </c>
      <c r="BK18" s="23">
        <v>0</v>
      </c>
      <c r="BL18" s="23">
        <v>1</v>
      </c>
      <c r="BM18" s="23">
        <v>1</v>
      </c>
      <c r="BN18" s="23">
        <v>0</v>
      </c>
      <c r="BO18" s="23">
        <v>0</v>
      </c>
      <c r="BP18" s="23">
        <v>0</v>
      </c>
      <c r="BQ18" s="23">
        <v>0</v>
      </c>
      <c r="BR18" s="23">
        <v>0</v>
      </c>
      <c r="BS18" s="23">
        <v>0</v>
      </c>
      <c r="BT18" s="23">
        <v>0</v>
      </c>
    </row>
    <row r="19" spans="1:72">
      <c r="A19" s="24">
        <v>14</v>
      </c>
      <c r="B19" s="34">
        <v>1</v>
      </c>
      <c r="C19" s="23">
        <v>3</v>
      </c>
      <c r="D19" s="23">
        <v>38</v>
      </c>
      <c r="E19" s="23">
        <v>0</v>
      </c>
      <c r="F19" s="23">
        <v>3</v>
      </c>
      <c r="G19" s="23">
        <v>10</v>
      </c>
      <c r="H19" s="23">
        <v>20</v>
      </c>
      <c r="I19" s="23">
        <v>0</v>
      </c>
      <c r="J19" s="23">
        <v>15</v>
      </c>
      <c r="K19" s="23">
        <v>15</v>
      </c>
      <c r="L19" s="23">
        <v>0</v>
      </c>
      <c r="M19" s="23">
        <v>0</v>
      </c>
      <c r="N19" s="23">
        <v>0</v>
      </c>
      <c r="O19" s="23">
        <v>0</v>
      </c>
      <c r="P19" s="23">
        <v>47</v>
      </c>
      <c r="Q19" s="23">
        <v>64</v>
      </c>
      <c r="R19" s="23">
        <v>1</v>
      </c>
      <c r="S19" s="23">
        <v>1</v>
      </c>
      <c r="T19" s="23">
        <v>0</v>
      </c>
      <c r="U19" s="23">
        <v>1</v>
      </c>
      <c r="V19" s="23">
        <v>0</v>
      </c>
      <c r="W19" s="23">
        <v>0</v>
      </c>
      <c r="X19" s="23">
        <v>0</v>
      </c>
      <c r="Y19" s="23">
        <v>0</v>
      </c>
      <c r="Z19" s="23">
        <v>0</v>
      </c>
      <c r="AA19" s="23">
        <v>0</v>
      </c>
      <c r="AB19" s="23">
        <v>0</v>
      </c>
      <c r="AC19" s="23">
        <v>0</v>
      </c>
      <c r="AD19" s="23">
        <v>0</v>
      </c>
      <c r="AE19" s="23">
        <v>0</v>
      </c>
      <c r="AF19" s="23">
        <v>0</v>
      </c>
      <c r="AG19" s="23">
        <v>0</v>
      </c>
      <c r="AH19" s="23">
        <v>0</v>
      </c>
      <c r="AI19" s="23">
        <v>0</v>
      </c>
      <c r="AJ19" s="23">
        <v>0</v>
      </c>
      <c r="AK19" s="23">
        <v>0</v>
      </c>
      <c r="AL19" s="23">
        <v>0</v>
      </c>
      <c r="AM19" s="23">
        <v>1</v>
      </c>
      <c r="AN19" s="23">
        <v>0</v>
      </c>
      <c r="AO19" s="23">
        <v>0</v>
      </c>
      <c r="AP19" s="23">
        <v>0</v>
      </c>
      <c r="AQ19" s="23">
        <v>0</v>
      </c>
      <c r="AR19" s="23">
        <v>0</v>
      </c>
      <c r="AS19" s="23">
        <v>0</v>
      </c>
      <c r="AT19" s="34">
        <v>1</v>
      </c>
      <c r="AU19" s="23">
        <v>1</v>
      </c>
      <c r="AV19" s="23">
        <v>0</v>
      </c>
      <c r="AW19" s="23">
        <v>0</v>
      </c>
      <c r="AX19" s="23">
        <v>0</v>
      </c>
      <c r="AY19" s="23">
        <v>1</v>
      </c>
      <c r="AZ19" s="23">
        <v>0</v>
      </c>
      <c r="BA19" s="23">
        <v>0</v>
      </c>
      <c r="BB19" s="23">
        <v>1</v>
      </c>
      <c r="BC19" s="23">
        <v>0</v>
      </c>
      <c r="BD19" s="23">
        <v>0</v>
      </c>
      <c r="BE19" s="23">
        <v>1</v>
      </c>
      <c r="BF19" s="23">
        <v>1</v>
      </c>
      <c r="BG19" s="23">
        <v>1</v>
      </c>
      <c r="BH19" s="23">
        <v>1</v>
      </c>
      <c r="BI19" s="23">
        <v>0</v>
      </c>
      <c r="BJ19" s="23">
        <v>0</v>
      </c>
      <c r="BK19" s="23">
        <v>0</v>
      </c>
      <c r="BL19" s="23">
        <v>0</v>
      </c>
      <c r="BM19" s="23">
        <v>0</v>
      </c>
      <c r="BN19" s="23">
        <v>0</v>
      </c>
      <c r="BO19" s="23">
        <v>0</v>
      </c>
      <c r="BP19" s="23">
        <v>0</v>
      </c>
      <c r="BQ19" s="23">
        <v>0</v>
      </c>
      <c r="BR19" s="23">
        <v>0</v>
      </c>
      <c r="BS19" s="23">
        <v>0</v>
      </c>
      <c r="BT19" s="23">
        <v>0</v>
      </c>
    </row>
    <row r="20" spans="1:72">
      <c r="A20" s="24">
        <v>15</v>
      </c>
      <c r="B20" s="34">
        <v>1</v>
      </c>
      <c r="C20" s="23">
        <v>1</v>
      </c>
      <c r="D20" s="24">
        <v>15</v>
      </c>
      <c r="E20" s="24">
        <v>0</v>
      </c>
      <c r="F20" s="24">
        <v>0</v>
      </c>
      <c r="G20" s="24">
        <v>0</v>
      </c>
      <c r="H20" s="24">
        <v>0</v>
      </c>
      <c r="I20" s="24">
        <v>0</v>
      </c>
      <c r="J20" s="24">
        <v>0</v>
      </c>
      <c r="K20" s="24">
        <v>0</v>
      </c>
      <c r="L20" s="24">
        <v>0</v>
      </c>
      <c r="M20" s="24">
        <v>0</v>
      </c>
      <c r="N20" s="24">
        <v>0</v>
      </c>
      <c r="O20" s="24">
        <v>0</v>
      </c>
      <c r="P20" s="24">
        <v>0</v>
      </c>
      <c r="Q20" s="24">
        <v>0</v>
      </c>
      <c r="R20" s="24">
        <v>1</v>
      </c>
      <c r="S20" s="24">
        <v>1</v>
      </c>
      <c r="T20" s="24">
        <v>0</v>
      </c>
      <c r="U20" s="24">
        <v>0</v>
      </c>
      <c r="V20" s="24">
        <v>0</v>
      </c>
      <c r="W20" s="24">
        <v>0</v>
      </c>
      <c r="X20" s="24">
        <v>0</v>
      </c>
      <c r="Y20" s="24">
        <v>0</v>
      </c>
      <c r="Z20" s="24">
        <v>0</v>
      </c>
      <c r="AA20" s="24">
        <v>0</v>
      </c>
      <c r="AB20" s="24">
        <v>0</v>
      </c>
      <c r="AC20" s="24">
        <v>0</v>
      </c>
      <c r="AD20" s="24">
        <v>0</v>
      </c>
      <c r="AE20" s="24">
        <v>0</v>
      </c>
      <c r="AF20" s="24">
        <v>0</v>
      </c>
      <c r="AG20" s="24">
        <v>0</v>
      </c>
      <c r="AH20" s="24">
        <v>0</v>
      </c>
      <c r="AI20" s="24">
        <v>0</v>
      </c>
      <c r="AJ20" s="24">
        <v>0</v>
      </c>
      <c r="AK20" s="24">
        <v>0</v>
      </c>
      <c r="AL20" s="24">
        <v>0</v>
      </c>
      <c r="AM20" s="24">
        <v>0</v>
      </c>
      <c r="AN20" s="24">
        <v>0</v>
      </c>
      <c r="AO20" s="24">
        <v>0</v>
      </c>
      <c r="AP20" s="24">
        <v>0</v>
      </c>
      <c r="AQ20" s="24">
        <v>0</v>
      </c>
      <c r="AR20" s="24">
        <v>0</v>
      </c>
      <c r="AS20" s="24">
        <v>0</v>
      </c>
      <c r="AT20" s="24">
        <v>0</v>
      </c>
      <c r="AU20" s="24">
        <v>0</v>
      </c>
      <c r="AV20" s="24">
        <v>0</v>
      </c>
      <c r="AW20" s="24">
        <v>0</v>
      </c>
      <c r="AX20" s="24">
        <v>0</v>
      </c>
      <c r="AY20" s="24">
        <v>1</v>
      </c>
      <c r="AZ20" s="24">
        <v>1</v>
      </c>
      <c r="BA20" s="24">
        <v>1</v>
      </c>
      <c r="BB20" s="24">
        <v>0</v>
      </c>
      <c r="BC20" s="24">
        <v>1</v>
      </c>
      <c r="BD20" s="24">
        <v>1</v>
      </c>
      <c r="BE20" s="24">
        <v>0</v>
      </c>
      <c r="BF20" s="24">
        <v>0</v>
      </c>
      <c r="BG20" s="24">
        <v>0</v>
      </c>
      <c r="BH20" s="24">
        <v>0</v>
      </c>
      <c r="BI20" s="24">
        <v>0</v>
      </c>
      <c r="BJ20" s="24">
        <v>0</v>
      </c>
      <c r="BK20" s="24">
        <v>0</v>
      </c>
      <c r="BL20" s="24">
        <v>0</v>
      </c>
      <c r="BM20" s="24">
        <v>0</v>
      </c>
      <c r="BN20" s="24">
        <v>0</v>
      </c>
      <c r="BO20" s="24">
        <v>0</v>
      </c>
      <c r="BP20" s="24">
        <v>0</v>
      </c>
      <c r="BQ20" s="24">
        <v>0</v>
      </c>
      <c r="BR20" s="24">
        <v>0</v>
      </c>
      <c r="BS20" s="24">
        <v>0</v>
      </c>
      <c r="BT20" s="24">
        <v>0</v>
      </c>
    </row>
    <row r="21" spans="1:72">
      <c r="A21" s="24">
        <v>16</v>
      </c>
      <c r="B21" s="34">
        <v>1</v>
      </c>
      <c r="C21" s="23">
        <v>3</v>
      </c>
      <c r="D21" s="23">
        <v>33</v>
      </c>
      <c r="E21" s="23">
        <v>15</v>
      </c>
      <c r="F21" s="23">
        <v>0</v>
      </c>
      <c r="G21" s="23">
        <v>15</v>
      </c>
      <c r="H21" s="23">
        <v>40</v>
      </c>
      <c r="I21" s="23">
        <v>0</v>
      </c>
      <c r="J21" s="23">
        <v>0</v>
      </c>
      <c r="K21" s="23">
        <v>0</v>
      </c>
      <c r="L21" s="23">
        <v>0</v>
      </c>
      <c r="M21" s="23">
        <v>0</v>
      </c>
      <c r="N21" s="23">
        <v>0</v>
      </c>
      <c r="O21" s="23">
        <v>4</v>
      </c>
      <c r="P21" s="23">
        <v>62</v>
      </c>
      <c r="Q21" s="23">
        <v>102</v>
      </c>
      <c r="R21" s="23">
        <v>0</v>
      </c>
      <c r="S21" s="23">
        <v>0</v>
      </c>
      <c r="T21" s="23">
        <v>1</v>
      </c>
      <c r="U21" s="23">
        <v>0</v>
      </c>
      <c r="V21" s="23">
        <v>0</v>
      </c>
      <c r="W21" s="23">
        <v>0</v>
      </c>
      <c r="X21" s="23">
        <v>0</v>
      </c>
      <c r="Y21" s="23">
        <v>0</v>
      </c>
      <c r="Z21" s="23">
        <v>0</v>
      </c>
      <c r="AA21" s="23">
        <v>0</v>
      </c>
      <c r="AB21" s="23">
        <v>0</v>
      </c>
      <c r="AC21" s="23">
        <v>0</v>
      </c>
      <c r="AD21" s="23">
        <v>0</v>
      </c>
      <c r="AE21" s="23">
        <v>0</v>
      </c>
      <c r="AF21" s="23">
        <v>0</v>
      </c>
      <c r="AG21" s="23">
        <v>0</v>
      </c>
      <c r="AH21" s="23">
        <v>0</v>
      </c>
      <c r="AI21" s="23">
        <v>0</v>
      </c>
      <c r="AJ21" s="23">
        <v>0</v>
      </c>
      <c r="AK21" s="23">
        <v>0</v>
      </c>
      <c r="AL21" s="23">
        <v>0</v>
      </c>
      <c r="AM21" s="23">
        <v>0</v>
      </c>
      <c r="AN21" s="23">
        <v>0</v>
      </c>
      <c r="AO21" s="23">
        <v>0</v>
      </c>
      <c r="AP21" s="23">
        <v>0</v>
      </c>
      <c r="AQ21" s="23">
        <v>0</v>
      </c>
      <c r="AR21" s="23">
        <v>0</v>
      </c>
      <c r="AS21" s="23">
        <v>0</v>
      </c>
      <c r="AT21" s="34">
        <v>1</v>
      </c>
      <c r="AU21" s="23">
        <v>1</v>
      </c>
      <c r="AV21" s="23">
        <v>1</v>
      </c>
      <c r="AW21" s="23">
        <v>0</v>
      </c>
      <c r="AX21" s="23">
        <v>0</v>
      </c>
      <c r="AY21" s="23">
        <v>0</v>
      </c>
      <c r="AZ21" s="23">
        <v>0</v>
      </c>
      <c r="BA21" s="23">
        <v>0</v>
      </c>
      <c r="BB21" s="23">
        <v>0</v>
      </c>
      <c r="BC21" s="23">
        <v>0</v>
      </c>
      <c r="BD21" s="23">
        <v>0</v>
      </c>
      <c r="BE21" s="23">
        <v>0</v>
      </c>
      <c r="BF21" s="23">
        <v>1</v>
      </c>
      <c r="BG21" s="23">
        <v>0</v>
      </c>
      <c r="BH21" s="23">
        <v>0</v>
      </c>
      <c r="BI21" s="23">
        <v>1</v>
      </c>
      <c r="BJ21" s="23">
        <v>0</v>
      </c>
      <c r="BK21" s="23">
        <v>0</v>
      </c>
      <c r="BL21" s="23">
        <v>0</v>
      </c>
      <c r="BM21" s="23">
        <v>0</v>
      </c>
      <c r="BN21" s="23">
        <v>0</v>
      </c>
      <c r="BO21" s="23">
        <v>0</v>
      </c>
      <c r="BP21" s="23">
        <v>0</v>
      </c>
      <c r="BQ21" s="23">
        <v>0</v>
      </c>
      <c r="BR21" s="23">
        <v>0</v>
      </c>
      <c r="BS21" s="23">
        <v>0</v>
      </c>
      <c r="BT21" s="23">
        <v>0</v>
      </c>
    </row>
    <row r="22" spans="1:72">
      <c r="A22" s="24">
        <v>17</v>
      </c>
      <c r="B22" s="34">
        <v>1</v>
      </c>
      <c r="C22" s="23">
        <v>2</v>
      </c>
      <c r="D22" s="23">
        <v>0</v>
      </c>
      <c r="E22" s="23">
        <v>0</v>
      </c>
      <c r="F22" s="23">
        <v>0</v>
      </c>
      <c r="G22" s="23">
        <v>15</v>
      </c>
      <c r="H22" s="23">
        <v>40</v>
      </c>
      <c r="I22" s="23">
        <v>0</v>
      </c>
      <c r="J22" s="23">
        <v>0</v>
      </c>
      <c r="K22" s="23">
        <v>0</v>
      </c>
      <c r="L22" s="23">
        <v>0</v>
      </c>
      <c r="M22" s="23">
        <v>0</v>
      </c>
      <c r="N22" s="23">
        <v>0</v>
      </c>
      <c r="O22" s="23">
        <v>3</v>
      </c>
      <c r="P22" s="23">
        <v>55</v>
      </c>
      <c r="Q22" s="23">
        <v>104</v>
      </c>
      <c r="R22" s="23">
        <v>1</v>
      </c>
      <c r="S22" s="23">
        <v>1</v>
      </c>
      <c r="T22" s="23">
        <v>1</v>
      </c>
      <c r="U22" s="23">
        <v>0</v>
      </c>
      <c r="V22" s="23">
        <v>1</v>
      </c>
      <c r="W22" s="23">
        <v>0</v>
      </c>
      <c r="X22" s="23">
        <v>1</v>
      </c>
      <c r="Y22" s="23">
        <v>0</v>
      </c>
      <c r="Z22" s="23">
        <v>0</v>
      </c>
      <c r="AA22" s="23">
        <v>0</v>
      </c>
      <c r="AB22" s="23">
        <v>0</v>
      </c>
      <c r="AC22" s="23">
        <v>0</v>
      </c>
      <c r="AD22" s="23">
        <v>0</v>
      </c>
      <c r="AE22" s="23">
        <v>0</v>
      </c>
      <c r="AF22" s="23">
        <v>0</v>
      </c>
      <c r="AG22" s="23">
        <v>0</v>
      </c>
      <c r="AH22" s="23">
        <v>0</v>
      </c>
      <c r="AI22" s="23">
        <v>0</v>
      </c>
      <c r="AJ22" s="23">
        <v>0</v>
      </c>
      <c r="AK22" s="23">
        <v>0</v>
      </c>
      <c r="AL22" s="23">
        <v>0</v>
      </c>
      <c r="AM22" s="23">
        <v>0</v>
      </c>
      <c r="AN22" s="23">
        <v>0</v>
      </c>
      <c r="AO22" s="23">
        <v>0</v>
      </c>
      <c r="AP22" s="23">
        <v>0</v>
      </c>
      <c r="AQ22" s="23">
        <v>0</v>
      </c>
      <c r="AR22" s="23">
        <v>0</v>
      </c>
      <c r="AS22" s="23">
        <v>0</v>
      </c>
      <c r="AT22" s="34">
        <v>1</v>
      </c>
      <c r="AU22" s="23">
        <v>0</v>
      </c>
      <c r="AV22" s="23">
        <v>0</v>
      </c>
      <c r="AW22" s="23">
        <v>0</v>
      </c>
      <c r="AX22" s="23">
        <v>1</v>
      </c>
      <c r="AY22" s="23">
        <v>1</v>
      </c>
      <c r="AZ22" s="23">
        <v>1</v>
      </c>
      <c r="BA22" s="23">
        <v>0</v>
      </c>
      <c r="BB22" s="23">
        <v>0</v>
      </c>
      <c r="BC22" s="23">
        <v>1</v>
      </c>
      <c r="BD22" s="23">
        <v>0</v>
      </c>
      <c r="BE22" s="23">
        <v>1</v>
      </c>
      <c r="BF22" s="23">
        <v>0</v>
      </c>
      <c r="BG22" s="23">
        <v>0</v>
      </c>
      <c r="BH22" s="23">
        <v>1</v>
      </c>
      <c r="BI22" s="23">
        <v>0</v>
      </c>
      <c r="BJ22" s="23">
        <v>0</v>
      </c>
      <c r="BK22" s="23">
        <v>1</v>
      </c>
      <c r="BL22" s="23">
        <v>0</v>
      </c>
      <c r="BM22" s="23">
        <v>0</v>
      </c>
      <c r="BN22" s="23">
        <v>0</v>
      </c>
      <c r="BO22" s="23">
        <v>0</v>
      </c>
      <c r="BP22" s="23">
        <v>0</v>
      </c>
      <c r="BQ22" s="23">
        <v>0</v>
      </c>
      <c r="BR22" s="23">
        <v>0</v>
      </c>
      <c r="BS22" s="23">
        <v>0</v>
      </c>
      <c r="BT22" s="23">
        <v>0</v>
      </c>
    </row>
    <row r="23" spans="1:72">
      <c r="A23" s="24">
        <v>18</v>
      </c>
      <c r="B23" s="34">
        <v>1</v>
      </c>
      <c r="C23" s="23">
        <v>4</v>
      </c>
      <c r="D23" s="44">
        <v>42</v>
      </c>
      <c r="E23" s="44">
        <v>0</v>
      </c>
      <c r="F23" s="44">
        <v>0</v>
      </c>
      <c r="G23" s="44">
        <v>5</v>
      </c>
      <c r="H23" s="44">
        <v>10</v>
      </c>
      <c r="I23" s="44">
        <v>0</v>
      </c>
      <c r="J23" s="44">
        <v>0</v>
      </c>
      <c r="K23" s="44">
        <v>0</v>
      </c>
      <c r="L23" s="44">
        <v>0</v>
      </c>
      <c r="M23" s="44">
        <v>90</v>
      </c>
      <c r="N23" s="44">
        <v>0</v>
      </c>
      <c r="O23" s="44">
        <v>8</v>
      </c>
      <c r="P23" s="23">
        <v>16</v>
      </c>
      <c r="Q23" s="23">
        <v>4</v>
      </c>
      <c r="R23" s="23">
        <v>0</v>
      </c>
      <c r="S23" s="23">
        <v>0</v>
      </c>
      <c r="T23" s="23">
        <v>0</v>
      </c>
      <c r="U23" s="23">
        <v>0</v>
      </c>
      <c r="V23" s="23">
        <v>0</v>
      </c>
      <c r="W23" s="23">
        <v>0</v>
      </c>
      <c r="X23" s="23">
        <v>0</v>
      </c>
      <c r="Y23" s="23">
        <v>1</v>
      </c>
      <c r="Z23" s="23">
        <v>0</v>
      </c>
      <c r="AA23" s="23">
        <v>0</v>
      </c>
      <c r="AB23" s="23">
        <v>0</v>
      </c>
      <c r="AC23" s="23">
        <v>0</v>
      </c>
      <c r="AD23" s="23">
        <v>0</v>
      </c>
      <c r="AE23" s="23">
        <v>0</v>
      </c>
      <c r="AF23" s="23">
        <v>0</v>
      </c>
      <c r="AG23" s="23">
        <v>0</v>
      </c>
      <c r="AH23" s="23">
        <v>1</v>
      </c>
      <c r="AI23" s="23">
        <v>0</v>
      </c>
      <c r="AJ23" s="23">
        <v>0</v>
      </c>
      <c r="AK23" s="23">
        <v>0</v>
      </c>
      <c r="AL23" s="23">
        <v>0</v>
      </c>
      <c r="AM23" s="23">
        <v>0</v>
      </c>
      <c r="AN23" s="23">
        <v>0</v>
      </c>
      <c r="AO23" s="23">
        <v>1</v>
      </c>
      <c r="AP23" s="23">
        <v>0</v>
      </c>
      <c r="AQ23" s="23">
        <v>1</v>
      </c>
      <c r="AR23" s="23">
        <v>0</v>
      </c>
      <c r="AS23" s="23">
        <v>0</v>
      </c>
      <c r="AT23" s="34">
        <v>1</v>
      </c>
      <c r="AU23" s="23">
        <v>1</v>
      </c>
      <c r="AV23" s="23">
        <v>1</v>
      </c>
      <c r="AW23" s="23">
        <v>0</v>
      </c>
      <c r="AX23" s="23">
        <v>0</v>
      </c>
      <c r="AY23" s="23">
        <v>0</v>
      </c>
      <c r="AZ23" s="23">
        <v>1</v>
      </c>
      <c r="BA23" s="23">
        <v>0</v>
      </c>
      <c r="BB23" s="23">
        <v>0</v>
      </c>
      <c r="BC23" s="23">
        <v>0</v>
      </c>
      <c r="BD23" s="23">
        <v>0</v>
      </c>
      <c r="BE23" s="23">
        <v>0</v>
      </c>
      <c r="BF23" s="23">
        <v>0</v>
      </c>
      <c r="BG23" s="23">
        <v>0</v>
      </c>
      <c r="BH23" s="23">
        <v>0</v>
      </c>
      <c r="BI23" s="23">
        <v>0</v>
      </c>
      <c r="BJ23" s="23">
        <v>0</v>
      </c>
      <c r="BK23" s="23">
        <v>0</v>
      </c>
      <c r="BL23" s="23">
        <v>0</v>
      </c>
      <c r="BM23" s="23">
        <v>0</v>
      </c>
      <c r="BN23" s="23">
        <v>0</v>
      </c>
      <c r="BO23" s="23">
        <v>0</v>
      </c>
      <c r="BP23" s="23">
        <v>0</v>
      </c>
      <c r="BQ23" s="23">
        <v>0</v>
      </c>
      <c r="BR23" s="23">
        <v>1</v>
      </c>
      <c r="BS23" s="23">
        <v>0</v>
      </c>
      <c r="BT23" s="23">
        <v>0</v>
      </c>
    </row>
    <row r="24" spans="1:72">
      <c r="A24" s="24">
        <v>19</v>
      </c>
      <c r="B24" s="34">
        <v>1</v>
      </c>
      <c r="C24" s="23">
        <v>3</v>
      </c>
      <c r="D24" s="23">
        <v>46</v>
      </c>
      <c r="E24" s="23">
        <v>0</v>
      </c>
      <c r="F24" s="23">
        <v>0</v>
      </c>
      <c r="G24" s="23">
        <v>15</v>
      </c>
      <c r="H24" s="23">
        <v>10</v>
      </c>
      <c r="I24" s="23">
        <v>0</v>
      </c>
      <c r="J24" s="23">
        <v>0</v>
      </c>
      <c r="K24" s="23">
        <v>0</v>
      </c>
      <c r="L24" s="23">
        <v>0</v>
      </c>
      <c r="M24" s="23">
        <v>0</v>
      </c>
      <c r="N24" s="23">
        <v>0</v>
      </c>
      <c r="O24" s="23">
        <v>0</v>
      </c>
      <c r="P24" s="23">
        <v>44</v>
      </c>
      <c r="Q24" s="23">
        <v>24</v>
      </c>
      <c r="R24" s="23">
        <v>1</v>
      </c>
      <c r="S24" s="23">
        <v>0</v>
      </c>
      <c r="T24" s="23">
        <v>1</v>
      </c>
      <c r="U24" s="23">
        <v>0</v>
      </c>
      <c r="V24" s="23">
        <v>1</v>
      </c>
      <c r="W24" s="23">
        <v>1</v>
      </c>
      <c r="X24" s="23">
        <v>0</v>
      </c>
      <c r="Y24" s="23">
        <v>1</v>
      </c>
      <c r="Z24" s="23">
        <v>0</v>
      </c>
      <c r="AA24" s="23">
        <v>0</v>
      </c>
      <c r="AB24" s="23">
        <v>0</v>
      </c>
      <c r="AC24" s="23">
        <v>0</v>
      </c>
      <c r="AD24" s="23">
        <v>0</v>
      </c>
      <c r="AE24" s="23">
        <v>0</v>
      </c>
      <c r="AF24" s="23">
        <v>0</v>
      </c>
      <c r="AG24" s="23">
        <v>0</v>
      </c>
      <c r="AH24" s="23">
        <v>0</v>
      </c>
      <c r="AI24" s="23">
        <v>0</v>
      </c>
      <c r="AJ24" s="23">
        <v>0</v>
      </c>
      <c r="AK24" s="23">
        <v>0</v>
      </c>
      <c r="AL24" s="23">
        <v>0</v>
      </c>
      <c r="AM24" s="23">
        <v>0</v>
      </c>
      <c r="AN24" s="23">
        <v>0</v>
      </c>
      <c r="AO24" s="23">
        <v>0</v>
      </c>
      <c r="AP24" s="23">
        <v>0</v>
      </c>
      <c r="AQ24" s="23">
        <v>0</v>
      </c>
      <c r="AR24" s="23">
        <v>0</v>
      </c>
      <c r="AS24" s="23">
        <v>0</v>
      </c>
      <c r="AT24" s="34">
        <v>2</v>
      </c>
      <c r="AU24" s="23">
        <v>1</v>
      </c>
      <c r="AV24" s="23">
        <v>1</v>
      </c>
      <c r="AW24" s="23">
        <v>0</v>
      </c>
      <c r="AX24" s="23">
        <v>0</v>
      </c>
      <c r="AY24" s="23">
        <v>0</v>
      </c>
      <c r="AZ24" s="23">
        <v>0</v>
      </c>
      <c r="BA24" s="23">
        <v>0</v>
      </c>
      <c r="BB24" s="23">
        <v>0</v>
      </c>
      <c r="BC24" s="23">
        <v>0</v>
      </c>
      <c r="BD24" s="23">
        <v>0</v>
      </c>
      <c r="BE24" s="23">
        <v>0</v>
      </c>
      <c r="BF24" s="23">
        <v>1</v>
      </c>
      <c r="BG24" s="23">
        <v>1</v>
      </c>
      <c r="BH24" s="23">
        <v>1</v>
      </c>
      <c r="BI24" s="23">
        <v>0</v>
      </c>
      <c r="BJ24" s="23">
        <v>0</v>
      </c>
      <c r="BK24" s="23">
        <v>0</v>
      </c>
      <c r="BL24" s="23">
        <v>0</v>
      </c>
      <c r="BM24" s="23">
        <v>0</v>
      </c>
      <c r="BN24" s="23">
        <v>0</v>
      </c>
      <c r="BO24" s="23">
        <v>0</v>
      </c>
      <c r="BP24" s="23">
        <v>0</v>
      </c>
      <c r="BQ24" s="23">
        <v>0</v>
      </c>
      <c r="BR24" s="23">
        <v>0</v>
      </c>
      <c r="BS24" s="23">
        <v>0</v>
      </c>
      <c r="BT24" s="23">
        <v>0</v>
      </c>
    </row>
    <row r="25" spans="1:72">
      <c r="A25" s="24">
        <v>20</v>
      </c>
      <c r="B25" s="34">
        <v>1</v>
      </c>
      <c r="C25" s="23">
        <v>1</v>
      </c>
      <c r="D25" s="24">
        <v>10</v>
      </c>
      <c r="E25" s="24">
        <v>0</v>
      </c>
      <c r="F25" s="24">
        <v>0</v>
      </c>
      <c r="G25" s="24">
        <v>0</v>
      </c>
      <c r="H25" s="24">
        <v>0</v>
      </c>
      <c r="I25" s="24">
        <v>0</v>
      </c>
      <c r="J25" s="24">
        <v>0</v>
      </c>
      <c r="K25" s="24">
        <v>0</v>
      </c>
      <c r="L25" s="24">
        <v>0</v>
      </c>
      <c r="M25" s="24">
        <v>0</v>
      </c>
      <c r="N25" s="24">
        <v>0</v>
      </c>
      <c r="O25" s="24">
        <v>0</v>
      </c>
      <c r="P25" s="24">
        <v>0</v>
      </c>
      <c r="Q25" s="24">
        <v>0</v>
      </c>
      <c r="R25" s="24">
        <v>0</v>
      </c>
      <c r="S25" s="24">
        <v>1</v>
      </c>
      <c r="T25" s="24">
        <v>0</v>
      </c>
      <c r="U25" s="24">
        <v>0</v>
      </c>
      <c r="V25" s="24">
        <v>1</v>
      </c>
      <c r="W25" s="24">
        <v>0</v>
      </c>
      <c r="X25" s="24">
        <v>0</v>
      </c>
      <c r="Y25" s="24">
        <v>0</v>
      </c>
      <c r="Z25" s="24">
        <v>0</v>
      </c>
      <c r="AA25" s="24">
        <v>0</v>
      </c>
      <c r="AB25" s="24">
        <v>0</v>
      </c>
      <c r="AC25" s="24">
        <v>0</v>
      </c>
      <c r="AD25" s="24">
        <v>0</v>
      </c>
      <c r="AE25" s="24">
        <v>0</v>
      </c>
      <c r="AF25" s="24">
        <v>0</v>
      </c>
      <c r="AG25" s="24">
        <v>0</v>
      </c>
      <c r="AH25" s="24">
        <v>0</v>
      </c>
      <c r="AI25" s="24">
        <v>0</v>
      </c>
      <c r="AJ25" s="24">
        <v>0</v>
      </c>
      <c r="AK25" s="24">
        <v>0</v>
      </c>
      <c r="AL25" s="24">
        <v>0</v>
      </c>
      <c r="AM25" s="24">
        <v>0</v>
      </c>
      <c r="AN25" s="24">
        <v>0</v>
      </c>
      <c r="AO25" s="24">
        <v>0</v>
      </c>
      <c r="AP25" s="24">
        <v>0</v>
      </c>
      <c r="AQ25" s="24">
        <v>0</v>
      </c>
      <c r="AR25" s="24">
        <v>0</v>
      </c>
      <c r="AS25" s="24">
        <v>0</v>
      </c>
      <c r="AT25" s="24">
        <v>0</v>
      </c>
      <c r="AU25" s="24">
        <v>1</v>
      </c>
      <c r="AV25" s="24">
        <v>0</v>
      </c>
      <c r="AW25" s="24">
        <v>0</v>
      </c>
      <c r="AX25" s="24">
        <v>0</v>
      </c>
      <c r="AY25" s="24">
        <v>0</v>
      </c>
      <c r="AZ25" s="24">
        <v>1</v>
      </c>
      <c r="BA25" s="24">
        <v>0</v>
      </c>
      <c r="BB25" s="24">
        <v>1</v>
      </c>
      <c r="BC25" s="24">
        <v>0</v>
      </c>
      <c r="BD25" s="24">
        <v>0</v>
      </c>
      <c r="BE25" s="24">
        <v>1</v>
      </c>
      <c r="BF25" s="24">
        <v>0</v>
      </c>
      <c r="BG25" s="24">
        <v>0</v>
      </c>
      <c r="BH25" s="24">
        <v>0</v>
      </c>
      <c r="BI25" s="24">
        <v>0</v>
      </c>
      <c r="BJ25" s="24">
        <v>1</v>
      </c>
      <c r="BK25" s="24">
        <v>0</v>
      </c>
      <c r="BL25" s="24">
        <v>0</v>
      </c>
      <c r="BM25" s="24">
        <v>0</v>
      </c>
      <c r="BN25" s="24">
        <v>0</v>
      </c>
      <c r="BO25" s="24">
        <v>0</v>
      </c>
      <c r="BP25" s="24">
        <v>0</v>
      </c>
      <c r="BQ25" s="24">
        <v>0</v>
      </c>
      <c r="BR25" s="24">
        <v>0</v>
      </c>
      <c r="BS25" s="24">
        <v>0</v>
      </c>
      <c r="BT25" s="24">
        <v>0</v>
      </c>
    </row>
    <row r="26" spans="1:72">
      <c r="A26" s="24">
        <v>21</v>
      </c>
      <c r="B26" s="34">
        <v>1</v>
      </c>
      <c r="C26" s="23">
        <v>1</v>
      </c>
      <c r="D26" s="24">
        <v>20</v>
      </c>
      <c r="E26" s="24">
        <v>0</v>
      </c>
      <c r="F26" s="24">
        <v>0</v>
      </c>
      <c r="G26" s="24">
        <v>0</v>
      </c>
      <c r="H26" s="24">
        <v>0</v>
      </c>
      <c r="I26" s="24">
        <v>0</v>
      </c>
      <c r="J26" s="24">
        <v>0</v>
      </c>
      <c r="K26" s="24">
        <v>0</v>
      </c>
      <c r="L26" s="24">
        <v>0</v>
      </c>
      <c r="M26" s="24">
        <v>0</v>
      </c>
      <c r="N26" s="24">
        <v>0</v>
      </c>
      <c r="O26" s="24">
        <v>0</v>
      </c>
      <c r="P26" s="24">
        <v>0</v>
      </c>
      <c r="Q26" s="24">
        <v>0</v>
      </c>
      <c r="R26" s="24">
        <v>0</v>
      </c>
      <c r="S26" s="24">
        <v>0</v>
      </c>
      <c r="T26" s="24">
        <v>0</v>
      </c>
      <c r="U26" s="24">
        <v>0</v>
      </c>
      <c r="V26" s="24">
        <v>0</v>
      </c>
      <c r="W26" s="24">
        <v>0</v>
      </c>
      <c r="X26" s="24">
        <v>0</v>
      </c>
      <c r="Y26" s="24">
        <v>0</v>
      </c>
      <c r="Z26" s="24">
        <v>0</v>
      </c>
      <c r="AA26" s="24">
        <v>0</v>
      </c>
      <c r="AB26" s="24">
        <v>0</v>
      </c>
      <c r="AC26" s="24">
        <v>0</v>
      </c>
      <c r="AD26" s="24">
        <v>0</v>
      </c>
      <c r="AE26" s="24">
        <v>0</v>
      </c>
      <c r="AF26" s="24">
        <v>0</v>
      </c>
      <c r="AG26" s="24">
        <v>0</v>
      </c>
      <c r="AH26" s="24">
        <v>0</v>
      </c>
      <c r="AI26" s="24">
        <v>0</v>
      </c>
      <c r="AJ26" s="24">
        <v>0</v>
      </c>
      <c r="AK26" s="24">
        <v>0</v>
      </c>
      <c r="AL26" s="24">
        <v>0</v>
      </c>
      <c r="AM26" s="24">
        <v>0</v>
      </c>
      <c r="AN26" s="24">
        <v>0</v>
      </c>
      <c r="AO26" s="24">
        <v>0</v>
      </c>
      <c r="AP26" s="24">
        <v>0</v>
      </c>
      <c r="AQ26" s="24">
        <v>0</v>
      </c>
      <c r="AR26" s="24">
        <v>0</v>
      </c>
      <c r="AS26" s="24">
        <v>0</v>
      </c>
      <c r="AT26" s="24">
        <v>0</v>
      </c>
      <c r="AU26" s="24">
        <v>0</v>
      </c>
      <c r="AV26" s="24">
        <v>0</v>
      </c>
      <c r="AW26" s="24">
        <v>1</v>
      </c>
      <c r="AX26" s="24">
        <v>0</v>
      </c>
      <c r="AY26" s="24">
        <v>1</v>
      </c>
      <c r="AZ26" s="24">
        <v>1</v>
      </c>
      <c r="BA26" s="24">
        <v>0</v>
      </c>
      <c r="BB26" s="24">
        <v>1</v>
      </c>
      <c r="BC26" s="24">
        <v>0</v>
      </c>
      <c r="BD26" s="24">
        <v>1</v>
      </c>
      <c r="BE26" s="24">
        <v>1</v>
      </c>
      <c r="BF26" s="24">
        <v>1</v>
      </c>
      <c r="BG26" s="24">
        <v>0</v>
      </c>
      <c r="BH26" s="24">
        <v>0</v>
      </c>
      <c r="BI26" s="24">
        <v>0</v>
      </c>
      <c r="BJ26" s="24">
        <v>0</v>
      </c>
      <c r="BK26" s="24">
        <v>0</v>
      </c>
      <c r="BL26" s="24">
        <v>0</v>
      </c>
      <c r="BM26" s="24">
        <v>0</v>
      </c>
      <c r="BN26" s="24">
        <v>0</v>
      </c>
      <c r="BO26" s="24">
        <v>0</v>
      </c>
      <c r="BP26" s="24">
        <v>0</v>
      </c>
      <c r="BQ26" s="24">
        <v>0</v>
      </c>
      <c r="BR26" s="24">
        <v>0</v>
      </c>
      <c r="BS26" s="24">
        <v>0</v>
      </c>
      <c r="BT26" s="24">
        <v>0</v>
      </c>
    </row>
    <row r="27" spans="1:72">
      <c r="A27" s="24">
        <v>22</v>
      </c>
      <c r="B27" s="34">
        <v>1</v>
      </c>
      <c r="C27" s="23">
        <v>3</v>
      </c>
      <c r="D27" s="23">
        <v>38</v>
      </c>
      <c r="E27" s="23">
        <v>10</v>
      </c>
      <c r="F27" s="23">
        <v>0</v>
      </c>
      <c r="G27" s="23">
        <v>10</v>
      </c>
      <c r="H27" s="23">
        <v>30</v>
      </c>
      <c r="I27" s="23">
        <v>0</v>
      </c>
      <c r="J27" s="23">
        <v>0</v>
      </c>
      <c r="K27" s="23">
        <v>0</v>
      </c>
      <c r="L27" s="23">
        <v>0</v>
      </c>
      <c r="M27" s="23">
        <v>10</v>
      </c>
      <c r="N27" s="23">
        <v>0</v>
      </c>
      <c r="O27" s="23">
        <v>3</v>
      </c>
      <c r="P27" s="23">
        <v>44</v>
      </c>
      <c r="Q27" s="23">
        <v>88</v>
      </c>
      <c r="R27" s="23">
        <v>0</v>
      </c>
      <c r="S27" s="23">
        <v>1</v>
      </c>
      <c r="T27" s="23">
        <v>1</v>
      </c>
      <c r="U27" s="23">
        <v>0</v>
      </c>
      <c r="V27" s="23">
        <v>0</v>
      </c>
      <c r="W27" s="23">
        <v>1</v>
      </c>
      <c r="X27" s="23">
        <v>0</v>
      </c>
      <c r="Y27" s="23">
        <v>0</v>
      </c>
      <c r="Z27" s="23">
        <v>1</v>
      </c>
      <c r="AA27" s="23">
        <v>0</v>
      </c>
      <c r="AB27" s="23">
        <v>0</v>
      </c>
      <c r="AC27" s="23">
        <v>0</v>
      </c>
      <c r="AD27" s="23">
        <v>0</v>
      </c>
      <c r="AE27" s="23">
        <v>0</v>
      </c>
      <c r="AF27" s="23">
        <v>0</v>
      </c>
      <c r="AG27" s="23">
        <v>0</v>
      </c>
      <c r="AH27" s="23">
        <v>0</v>
      </c>
      <c r="AI27" s="23">
        <v>0</v>
      </c>
      <c r="AJ27" s="23">
        <v>0</v>
      </c>
      <c r="AK27" s="23">
        <v>0</v>
      </c>
      <c r="AL27" s="23">
        <v>0</v>
      </c>
      <c r="AM27" s="23">
        <v>0</v>
      </c>
      <c r="AN27" s="23">
        <v>1</v>
      </c>
      <c r="AO27" s="23">
        <v>0</v>
      </c>
      <c r="AP27" s="23">
        <v>0</v>
      </c>
      <c r="AQ27" s="23">
        <v>0</v>
      </c>
      <c r="AR27" s="23">
        <v>0</v>
      </c>
      <c r="AS27" s="23">
        <v>0</v>
      </c>
      <c r="AT27" s="34">
        <v>1</v>
      </c>
      <c r="AU27" s="23">
        <v>0</v>
      </c>
      <c r="AV27" s="23">
        <v>0</v>
      </c>
      <c r="AW27" s="23">
        <v>0</v>
      </c>
      <c r="AX27" s="23">
        <v>0</v>
      </c>
      <c r="AY27" s="23">
        <v>0</v>
      </c>
      <c r="AZ27" s="23">
        <v>1</v>
      </c>
      <c r="BA27" s="23">
        <v>0</v>
      </c>
      <c r="BB27" s="23">
        <v>1</v>
      </c>
      <c r="BC27" s="23">
        <v>0</v>
      </c>
      <c r="BD27" s="23">
        <v>0</v>
      </c>
      <c r="BE27" s="23">
        <v>0</v>
      </c>
      <c r="BF27" s="23">
        <v>1</v>
      </c>
      <c r="BG27" s="23">
        <v>0</v>
      </c>
      <c r="BH27" s="23">
        <v>1</v>
      </c>
      <c r="BI27" s="23">
        <v>0</v>
      </c>
      <c r="BJ27" s="23">
        <v>0</v>
      </c>
      <c r="BK27" s="23">
        <v>0</v>
      </c>
      <c r="BL27" s="23">
        <v>0</v>
      </c>
      <c r="BM27" s="23">
        <v>0</v>
      </c>
      <c r="BN27" s="23">
        <v>0</v>
      </c>
      <c r="BO27" s="23">
        <v>1</v>
      </c>
      <c r="BP27" s="23">
        <v>0</v>
      </c>
      <c r="BQ27" s="23">
        <v>0</v>
      </c>
      <c r="BR27" s="23">
        <v>0</v>
      </c>
      <c r="BS27" s="23">
        <v>0</v>
      </c>
      <c r="BT27" s="23">
        <v>0</v>
      </c>
    </row>
    <row r="28" spans="1:72">
      <c r="A28" s="24">
        <v>23</v>
      </c>
      <c r="B28" s="34">
        <v>1</v>
      </c>
      <c r="C28" s="23">
        <v>3</v>
      </c>
      <c r="D28" s="23">
        <v>4</v>
      </c>
      <c r="E28" s="23">
        <v>0</v>
      </c>
      <c r="F28" s="23">
        <v>60</v>
      </c>
      <c r="G28" s="23">
        <v>10</v>
      </c>
      <c r="H28" s="23">
        <v>20</v>
      </c>
      <c r="I28" s="23">
        <v>0</v>
      </c>
      <c r="J28" s="23">
        <v>0</v>
      </c>
      <c r="K28" s="23">
        <v>0</v>
      </c>
      <c r="L28" s="23">
        <v>0</v>
      </c>
      <c r="M28" s="23">
        <v>0</v>
      </c>
      <c r="N28" s="23">
        <v>0</v>
      </c>
      <c r="O28" s="23">
        <v>2</v>
      </c>
      <c r="P28" s="23">
        <v>39</v>
      </c>
      <c r="Q28" s="23">
        <v>69</v>
      </c>
      <c r="R28" s="23">
        <v>1</v>
      </c>
      <c r="S28" s="23">
        <v>1</v>
      </c>
      <c r="T28" s="23">
        <v>0</v>
      </c>
      <c r="U28" s="23">
        <v>0</v>
      </c>
      <c r="V28" s="23">
        <v>0</v>
      </c>
      <c r="W28" s="23">
        <v>0</v>
      </c>
      <c r="X28" s="23">
        <v>0</v>
      </c>
      <c r="Y28" s="23">
        <v>1</v>
      </c>
      <c r="Z28" s="23">
        <v>0</v>
      </c>
      <c r="AA28" s="23">
        <v>0</v>
      </c>
      <c r="AB28" s="23">
        <v>0</v>
      </c>
      <c r="AC28" s="23">
        <v>0</v>
      </c>
      <c r="AD28" s="23">
        <v>0</v>
      </c>
      <c r="AE28" s="23">
        <v>0</v>
      </c>
      <c r="AF28" s="23">
        <v>0</v>
      </c>
      <c r="AG28" s="23">
        <v>0</v>
      </c>
      <c r="AH28" s="23">
        <v>0</v>
      </c>
      <c r="AI28" s="23">
        <v>0</v>
      </c>
      <c r="AJ28" s="23">
        <v>0</v>
      </c>
      <c r="AK28" s="23">
        <v>1</v>
      </c>
      <c r="AL28" s="23">
        <v>0</v>
      </c>
      <c r="AM28" s="23">
        <v>0</v>
      </c>
      <c r="AN28" s="23">
        <v>0</v>
      </c>
      <c r="AO28" s="23">
        <v>0</v>
      </c>
      <c r="AP28" s="23">
        <v>0</v>
      </c>
      <c r="AQ28" s="23">
        <v>0</v>
      </c>
      <c r="AR28" s="23">
        <v>0</v>
      </c>
      <c r="AS28" s="23">
        <v>0</v>
      </c>
      <c r="AT28" s="34">
        <v>1</v>
      </c>
      <c r="AU28" s="23">
        <v>1</v>
      </c>
      <c r="AV28" s="23">
        <v>0</v>
      </c>
      <c r="AW28" s="23">
        <v>0</v>
      </c>
      <c r="AX28" s="23">
        <v>0</v>
      </c>
      <c r="AY28" s="23">
        <v>1</v>
      </c>
      <c r="AZ28" s="23">
        <v>1</v>
      </c>
      <c r="BA28" s="23">
        <v>0</v>
      </c>
      <c r="BB28" s="23">
        <v>0</v>
      </c>
      <c r="BC28" s="23">
        <v>0</v>
      </c>
      <c r="BD28" s="23">
        <v>0</v>
      </c>
      <c r="BE28" s="23">
        <v>1</v>
      </c>
      <c r="BF28" s="23">
        <v>0</v>
      </c>
      <c r="BG28" s="23">
        <v>0</v>
      </c>
      <c r="BH28" s="23">
        <v>0</v>
      </c>
      <c r="BI28" s="23">
        <v>0</v>
      </c>
      <c r="BJ28" s="23">
        <v>0</v>
      </c>
      <c r="BK28" s="23">
        <v>0</v>
      </c>
      <c r="BL28" s="23">
        <v>0</v>
      </c>
      <c r="BM28" s="23">
        <v>0</v>
      </c>
      <c r="BN28" s="23">
        <v>0</v>
      </c>
      <c r="BO28" s="23">
        <v>0</v>
      </c>
      <c r="BP28" s="23">
        <v>0</v>
      </c>
      <c r="BQ28" s="23">
        <v>0</v>
      </c>
      <c r="BR28" s="23">
        <v>0</v>
      </c>
      <c r="BS28" s="23">
        <v>0</v>
      </c>
      <c r="BT28" s="23">
        <v>0</v>
      </c>
    </row>
    <row r="29" spans="1:72">
      <c r="A29" s="24">
        <v>24</v>
      </c>
      <c r="B29" s="34">
        <v>2</v>
      </c>
      <c r="C29" s="23">
        <v>4</v>
      </c>
      <c r="D29" s="23">
        <v>29</v>
      </c>
      <c r="E29" s="23">
        <v>10</v>
      </c>
      <c r="F29" s="23">
        <v>40</v>
      </c>
      <c r="G29" s="23">
        <v>10</v>
      </c>
      <c r="H29" s="23">
        <v>30</v>
      </c>
      <c r="I29" s="23">
        <v>0</v>
      </c>
      <c r="J29" s="23">
        <v>0</v>
      </c>
      <c r="K29" s="23">
        <v>0</v>
      </c>
      <c r="L29" s="23">
        <v>15</v>
      </c>
      <c r="M29" s="23">
        <v>15</v>
      </c>
      <c r="N29" s="23">
        <v>0</v>
      </c>
      <c r="O29" s="23">
        <v>2</v>
      </c>
      <c r="P29" s="23">
        <v>49</v>
      </c>
      <c r="Q29" s="23">
        <v>59</v>
      </c>
      <c r="R29" s="23">
        <v>1</v>
      </c>
      <c r="S29" s="23">
        <v>1</v>
      </c>
      <c r="T29" s="23">
        <v>1</v>
      </c>
      <c r="U29" s="23">
        <v>0</v>
      </c>
      <c r="V29" s="23">
        <v>0</v>
      </c>
      <c r="W29" s="23">
        <v>0</v>
      </c>
      <c r="X29" s="23">
        <v>0</v>
      </c>
      <c r="Y29" s="23">
        <v>0</v>
      </c>
      <c r="Z29" s="23">
        <v>0</v>
      </c>
      <c r="AA29" s="23">
        <v>0</v>
      </c>
      <c r="AB29" s="23">
        <v>0</v>
      </c>
      <c r="AC29" s="23">
        <v>0</v>
      </c>
      <c r="AD29" s="23">
        <v>1</v>
      </c>
      <c r="AE29" s="23">
        <v>0</v>
      </c>
      <c r="AF29" s="23">
        <v>0</v>
      </c>
      <c r="AG29" s="23">
        <v>0</v>
      </c>
      <c r="AH29" s="23">
        <v>0</v>
      </c>
      <c r="AI29" s="23">
        <v>0</v>
      </c>
      <c r="AJ29" s="23">
        <v>0</v>
      </c>
      <c r="AK29" s="23">
        <v>0</v>
      </c>
      <c r="AL29" s="23">
        <v>0</v>
      </c>
      <c r="AM29" s="23">
        <v>0</v>
      </c>
      <c r="AN29" s="23">
        <v>0</v>
      </c>
      <c r="AO29" s="23">
        <v>0</v>
      </c>
      <c r="AP29" s="23">
        <v>0</v>
      </c>
      <c r="AQ29" s="23">
        <v>0</v>
      </c>
      <c r="AR29" s="23">
        <v>0</v>
      </c>
      <c r="AS29" s="23">
        <v>0</v>
      </c>
      <c r="AT29" s="34">
        <v>1</v>
      </c>
      <c r="AU29" s="23">
        <v>1</v>
      </c>
      <c r="AV29" s="23">
        <v>1</v>
      </c>
      <c r="AW29" s="23">
        <v>0</v>
      </c>
      <c r="AX29" s="23">
        <v>0</v>
      </c>
      <c r="AY29" s="23">
        <v>0</v>
      </c>
      <c r="AZ29" s="23">
        <v>1</v>
      </c>
      <c r="BA29" s="23">
        <v>0</v>
      </c>
      <c r="BB29" s="23">
        <v>1</v>
      </c>
      <c r="BC29" s="23">
        <v>0</v>
      </c>
      <c r="BD29" s="23">
        <v>0</v>
      </c>
      <c r="BE29" s="23">
        <v>0</v>
      </c>
      <c r="BF29" s="23">
        <v>1</v>
      </c>
      <c r="BG29" s="23">
        <v>0</v>
      </c>
      <c r="BH29" s="23">
        <v>0</v>
      </c>
      <c r="BI29" s="23">
        <v>1</v>
      </c>
      <c r="BJ29" s="23">
        <v>0</v>
      </c>
      <c r="BK29" s="23">
        <v>0</v>
      </c>
      <c r="BL29" s="23">
        <v>0</v>
      </c>
      <c r="BM29" s="23">
        <v>0</v>
      </c>
      <c r="BN29" s="23">
        <v>0</v>
      </c>
      <c r="BO29" s="23">
        <v>0</v>
      </c>
      <c r="BP29" s="23">
        <v>0</v>
      </c>
      <c r="BQ29" s="23">
        <v>0</v>
      </c>
      <c r="BR29" s="23">
        <v>0</v>
      </c>
      <c r="BS29" s="23">
        <v>0</v>
      </c>
      <c r="BT29" s="23">
        <v>0</v>
      </c>
    </row>
    <row r="30" spans="1:72">
      <c r="A30" s="24">
        <v>25</v>
      </c>
      <c r="B30" s="34">
        <v>2</v>
      </c>
      <c r="C30" s="23">
        <v>4</v>
      </c>
      <c r="D30" s="23">
        <v>5</v>
      </c>
      <c r="E30" s="23">
        <v>0</v>
      </c>
      <c r="F30" s="23">
        <v>30</v>
      </c>
      <c r="G30" s="23">
        <v>22</v>
      </c>
      <c r="H30" s="23">
        <v>20</v>
      </c>
      <c r="I30" s="23">
        <v>10</v>
      </c>
      <c r="J30" s="23">
        <v>20</v>
      </c>
      <c r="K30" s="23">
        <v>30</v>
      </c>
      <c r="L30" s="23">
        <v>0</v>
      </c>
      <c r="M30" s="23">
        <v>0</v>
      </c>
      <c r="N30" s="23">
        <v>0</v>
      </c>
      <c r="O30" s="23">
        <v>5</v>
      </c>
      <c r="P30" s="23">
        <v>51</v>
      </c>
      <c r="Q30" s="23">
        <v>68</v>
      </c>
      <c r="R30" s="23">
        <v>1</v>
      </c>
      <c r="S30" s="23">
        <v>1</v>
      </c>
      <c r="T30" s="23">
        <v>1</v>
      </c>
      <c r="U30" s="23">
        <v>0</v>
      </c>
      <c r="V30" s="23">
        <v>0</v>
      </c>
      <c r="W30" s="23">
        <v>0</v>
      </c>
      <c r="X30" s="23">
        <v>0</v>
      </c>
      <c r="Y30" s="23">
        <v>1</v>
      </c>
      <c r="Z30" s="23">
        <v>0</v>
      </c>
      <c r="AA30" s="23">
        <v>0</v>
      </c>
      <c r="AB30" s="23">
        <v>0</v>
      </c>
      <c r="AC30" s="23">
        <v>0</v>
      </c>
      <c r="AD30" s="23">
        <v>0</v>
      </c>
      <c r="AE30" s="23">
        <v>0</v>
      </c>
      <c r="AF30" s="23">
        <v>0</v>
      </c>
      <c r="AG30" s="23">
        <v>0</v>
      </c>
      <c r="AH30" s="23">
        <v>0</v>
      </c>
      <c r="AI30" s="23">
        <v>0</v>
      </c>
      <c r="AJ30" s="23">
        <v>0</v>
      </c>
      <c r="AK30" s="23">
        <v>0</v>
      </c>
      <c r="AL30" s="23">
        <v>0</v>
      </c>
      <c r="AM30" s="23">
        <v>0</v>
      </c>
      <c r="AN30" s="23">
        <v>0</v>
      </c>
      <c r="AO30" s="23">
        <v>0</v>
      </c>
      <c r="AP30" s="23">
        <v>0</v>
      </c>
      <c r="AQ30" s="23">
        <v>0</v>
      </c>
      <c r="AR30" s="23">
        <v>0</v>
      </c>
      <c r="AS30" s="23">
        <v>0</v>
      </c>
      <c r="AT30" s="34">
        <v>1</v>
      </c>
      <c r="AU30" s="23">
        <v>0</v>
      </c>
      <c r="AV30" s="23">
        <v>0</v>
      </c>
      <c r="AW30" s="23">
        <v>0</v>
      </c>
      <c r="AX30" s="23">
        <v>0</v>
      </c>
      <c r="AY30" s="23">
        <v>1</v>
      </c>
      <c r="AZ30" s="23">
        <v>0</v>
      </c>
      <c r="BA30" s="23">
        <v>0</v>
      </c>
      <c r="BB30" s="23">
        <v>0</v>
      </c>
      <c r="BC30" s="23">
        <v>0</v>
      </c>
      <c r="BD30" s="23">
        <v>1</v>
      </c>
      <c r="BE30" s="23">
        <v>1</v>
      </c>
      <c r="BF30" s="23">
        <v>0</v>
      </c>
      <c r="BG30" s="23">
        <v>0</v>
      </c>
      <c r="BH30" s="23">
        <v>0</v>
      </c>
      <c r="BI30" s="23">
        <v>0</v>
      </c>
      <c r="BJ30" s="23">
        <v>0</v>
      </c>
      <c r="BK30" s="23">
        <v>0</v>
      </c>
      <c r="BL30" s="23">
        <v>0</v>
      </c>
      <c r="BM30" s="23">
        <v>0</v>
      </c>
      <c r="BN30" s="23">
        <v>0</v>
      </c>
      <c r="BO30" s="23">
        <v>0</v>
      </c>
      <c r="BP30" s="23">
        <v>0</v>
      </c>
      <c r="BQ30" s="23">
        <v>0</v>
      </c>
      <c r="BR30" s="23">
        <v>0</v>
      </c>
      <c r="BS30" s="23">
        <v>0</v>
      </c>
      <c r="BT30" s="23">
        <v>1</v>
      </c>
    </row>
    <row r="31" spans="1:72">
      <c r="A31" s="24">
        <v>26</v>
      </c>
      <c r="B31" s="34">
        <v>2</v>
      </c>
      <c r="C31" s="23">
        <v>4</v>
      </c>
      <c r="D31" s="44">
        <v>0</v>
      </c>
      <c r="E31" s="44">
        <v>0</v>
      </c>
      <c r="F31" s="44">
        <v>0</v>
      </c>
      <c r="G31" s="44">
        <v>10</v>
      </c>
      <c r="H31" s="44">
        <v>40</v>
      </c>
      <c r="I31" s="44">
        <v>0</v>
      </c>
      <c r="J31" s="44">
        <v>0</v>
      </c>
      <c r="K31" s="44">
        <v>0</v>
      </c>
      <c r="L31" s="44">
        <v>0</v>
      </c>
      <c r="M31" s="44">
        <v>70</v>
      </c>
      <c r="N31" s="44">
        <v>0</v>
      </c>
      <c r="O31" s="44">
        <v>4</v>
      </c>
      <c r="P31" s="23">
        <v>29</v>
      </c>
      <c r="Q31" s="23">
        <v>134</v>
      </c>
      <c r="R31" s="23">
        <v>0</v>
      </c>
      <c r="S31" s="23">
        <v>0</v>
      </c>
      <c r="T31" s="23">
        <v>0</v>
      </c>
      <c r="U31" s="23">
        <v>1</v>
      </c>
      <c r="V31" s="23">
        <v>0</v>
      </c>
      <c r="W31" s="23">
        <v>0</v>
      </c>
      <c r="X31" s="23">
        <v>0</v>
      </c>
      <c r="Y31" s="23">
        <v>0</v>
      </c>
      <c r="Z31" s="23">
        <v>0</v>
      </c>
      <c r="AA31" s="23">
        <v>0</v>
      </c>
      <c r="AB31" s="23">
        <v>0</v>
      </c>
      <c r="AC31" s="23">
        <v>0</v>
      </c>
      <c r="AD31" s="23">
        <v>0</v>
      </c>
      <c r="AE31" s="23">
        <v>0</v>
      </c>
      <c r="AF31" s="23">
        <v>0</v>
      </c>
      <c r="AG31" s="23">
        <v>0</v>
      </c>
      <c r="AH31" s="23">
        <v>0</v>
      </c>
      <c r="AI31" s="23">
        <v>0</v>
      </c>
      <c r="AJ31" s="23">
        <v>0</v>
      </c>
      <c r="AK31" s="23">
        <v>0</v>
      </c>
      <c r="AL31" s="23">
        <v>0</v>
      </c>
      <c r="AM31" s="23">
        <v>0</v>
      </c>
      <c r="AN31" s="23">
        <v>0</v>
      </c>
      <c r="AO31" s="23">
        <v>0</v>
      </c>
      <c r="AP31" s="23">
        <v>0</v>
      </c>
      <c r="AQ31" s="23">
        <v>0</v>
      </c>
      <c r="AR31" s="23">
        <v>0</v>
      </c>
      <c r="AS31" s="23">
        <v>0</v>
      </c>
      <c r="AT31" s="34">
        <v>1</v>
      </c>
      <c r="AU31" s="23">
        <v>0</v>
      </c>
      <c r="AV31" s="23">
        <v>1</v>
      </c>
      <c r="AW31" s="23">
        <v>0</v>
      </c>
      <c r="AX31" s="23">
        <v>1</v>
      </c>
      <c r="AY31" s="23">
        <v>0</v>
      </c>
      <c r="AZ31" s="23">
        <v>0</v>
      </c>
      <c r="BA31" s="23">
        <v>0</v>
      </c>
      <c r="BB31" s="23">
        <v>0</v>
      </c>
      <c r="BC31" s="23">
        <v>0</v>
      </c>
      <c r="BD31" s="23">
        <v>0</v>
      </c>
      <c r="BE31" s="23">
        <v>1</v>
      </c>
      <c r="BF31" s="23">
        <v>0</v>
      </c>
      <c r="BG31" s="23">
        <v>1</v>
      </c>
      <c r="BH31" s="23">
        <v>1</v>
      </c>
      <c r="BI31" s="23">
        <v>0</v>
      </c>
      <c r="BJ31" s="23">
        <v>0</v>
      </c>
      <c r="BK31" s="23">
        <v>0</v>
      </c>
      <c r="BL31" s="23">
        <v>0</v>
      </c>
      <c r="BM31" s="23">
        <v>0</v>
      </c>
      <c r="BN31" s="23">
        <v>0</v>
      </c>
      <c r="BO31" s="23">
        <v>0</v>
      </c>
      <c r="BP31" s="23">
        <v>0</v>
      </c>
      <c r="BQ31" s="23">
        <v>0</v>
      </c>
      <c r="BR31" s="23">
        <v>1</v>
      </c>
      <c r="BS31" s="23">
        <v>0</v>
      </c>
      <c r="BT31" s="23">
        <v>0</v>
      </c>
    </row>
    <row r="32" spans="1:72">
      <c r="A32" s="24">
        <v>27</v>
      </c>
      <c r="B32" s="34">
        <v>2</v>
      </c>
      <c r="C32" s="23">
        <v>4</v>
      </c>
      <c r="D32" s="43">
        <v>7</v>
      </c>
      <c r="E32" s="43">
        <v>0</v>
      </c>
      <c r="F32" s="43">
        <v>0</v>
      </c>
      <c r="G32" s="43">
        <v>15</v>
      </c>
      <c r="H32" s="43">
        <v>30</v>
      </c>
      <c r="I32" s="43">
        <v>0</v>
      </c>
      <c r="J32" s="43">
        <v>0</v>
      </c>
      <c r="K32" s="43">
        <v>0</v>
      </c>
      <c r="L32" s="43">
        <v>0</v>
      </c>
      <c r="M32" s="43">
        <v>0</v>
      </c>
      <c r="N32" s="43">
        <v>80</v>
      </c>
      <c r="O32" s="23">
        <v>4</v>
      </c>
      <c r="P32" s="23">
        <v>45</v>
      </c>
      <c r="Q32" s="23">
        <v>114</v>
      </c>
      <c r="R32" s="23">
        <v>1</v>
      </c>
      <c r="S32" s="23">
        <v>1</v>
      </c>
      <c r="T32" s="23">
        <v>0</v>
      </c>
      <c r="U32" s="23">
        <v>0</v>
      </c>
      <c r="V32" s="23">
        <v>0</v>
      </c>
      <c r="W32" s="23">
        <v>1</v>
      </c>
      <c r="X32" s="23">
        <v>0</v>
      </c>
      <c r="Y32" s="23">
        <v>0</v>
      </c>
      <c r="Z32" s="23">
        <v>0</v>
      </c>
      <c r="AA32" s="23">
        <v>0</v>
      </c>
      <c r="AB32" s="23">
        <v>0</v>
      </c>
      <c r="AC32" s="23">
        <v>0</v>
      </c>
      <c r="AD32" s="23">
        <v>0</v>
      </c>
      <c r="AE32" s="23">
        <v>0</v>
      </c>
      <c r="AF32" s="23">
        <v>0</v>
      </c>
      <c r="AG32" s="23">
        <v>0</v>
      </c>
      <c r="AH32" s="23">
        <v>0</v>
      </c>
      <c r="AI32" s="23">
        <v>0</v>
      </c>
      <c r="AJ32" s="23">
        <v>1</v>
      </c>
      <c r="AK32" s="23">
        <v>0</v>
      </c>
      <c r="AL32" s="23">
        <v>0</v>
      </c>
      <c r="AM32" s="23">
        <v>0</v>
      </c>
      <c r="AN32" s="23">
        <v>0</v>
      </c>
      <c r="AO32" s="23">
        <v>0</v>
      </c>
      <c r="AP32" s="23">
        <v>0</v>
      </c>
      <c r="AQ32" s="23">
        <v>0</v>
      </c>
      <c r="AR32" s="23">
        <v>0</v>
      </c>
      <c r="AS32" s="23">
        <v>0</v>
      </c>
      <c r="AT32" s="34">
        <v>1</v>
      </c>
      <c r="AU32" s="23">
        <v>0</v>
      </c>
      <c r="AV32" s="23">
        <v>1</v>
      </c>
      <c r="AW32" s="23">
        <v>0</v>
      </c>
      <c r="AX32" s="23">
        <v>0</v>
      </c>
      <c r="AY32" s="23">
        <v>0</v>
      </c>
      <c r="AZ32" s="23">
        <v>1</v>
      </c>
      <c r="BA32" s="23">
        <v>1</v>
      </c>
      <c r="BB32" s="23">
        <v>0</v>
      </c>
      <c r="BC32" s="23">
        <v>0</v>
      </c>
      <c r="BD32" s="23">
        <v>1</v>
      </c>
      <c r="BE32" s="23">
        <v>0</v>
      </c>
      <c r="BF32" s="23">
        <v>0</v>
      </c>
      <c r="BG32" s="23">
        <v>0</v>
      </c>
      <c r="BH32" s="23">
        <v>0</v>
      </c>
      <c r="BI32" s="23">
        <v>0</v>
      </c>
      <c r="BJ32" s="23">
        <v>0</v>
      </c>
      <c r="BK32" s="23">
        <v>0</v>
      </c>
      <c r="BL32" s="23">
        <v>0</v>
      </c>
      <c r="BM32" s="23">
        <v>0</v>
      </c>
      <c r="BN32" s="23">
        <v>0</v>
      </c>
      <c r="BO32" s="23">
        <v>0</v>
      </c>
      <c r="BP32" s="23">
        <v>0</v>
      </c>
      <c r="BQ32" s="23">
        <v>0</v>
      </c>
      <c r="BR32" s="23">
        <v>1</v>
      </c>
      <c r="BS32" s="23">
        <v>0</v>
      </c>
      <c r="BT32" s="23">
        <v>0</v>
      </c>
    </row>
    <row r="33" spans="1:72">
      <c r="A33" s="24">
        <v>28</v>
      </c>
      <c r="B33" s="34">
        <v>2</v>
      </c>
      <c r="C33" s="23">
        <v>3</v>
      </c>
      <c r="D33" s="43">
        <v>4</v>
      </c>
      <c r="E33" s="43">
        <v>0</v>
      </c>
      <c r="F33" s="43">
        <v>0</v>
      </c>
      <c r="G33" s="43">
        <v>15</v>
      </c>
      <c r="H33" s="43">
        <v>20</v>
      </c>
      <c r="I33" s="43">
        <v>0</v>
      </c>
      <c r="J33" s="43">
        <v>0</v>
      </c>
      <c r="K33" s="43">
        <v>0</v>
      </c>
      <c r="L33" s="43">
        <v>0</v>
      </c>
      <c r="M33" s="43">
        <v>0</v>
      </c>
      <c r="N33" s="43">
        <v>50</v>
      </c>
      <c r="O33" s="23">
        <v>5</v>
      </c>
      <c r="P33" s="23">
        <v>49</v>
      </c>
      <c r="Q33" s="23">
        <v>60</v>
      </c>
      <c r="R33" s="23">
        <v>0</v>
      </c>
      <c r="S33" s="23">
        <v>0</v>
      </c>
      <c r="T33" s="23">
        <v>0</v>
      </c>
      <c r="U33" s="23">
        <v>0</v>
      </c>
      <c r="V33" s="23">
        <v>0</v>
      </c>
      <c r="W33" s="23">
        <v>0</v>
      </c>
      <c r="X33" s="23">
        <v>0</v>
      </c>
      <c r="Y33" s="23">
        <v>0</v>
      </c>
      <c r="Z33" s="23">
        <v>0</v>
      </c>
      <c r="AA33" s="23">
        <v>0</v>
      </c>
      <c r="AB33" s="23">
        <v>0</v>
      </c>
      <c r="AC33" s="23">
        <v>0</v>
      </c>
      <c r="AD33" s="23">
        <v>0</v>
      </c>
      <c r="AE33" s="23">
        <v>0</v>
      </c>
      <c r="AF33" s="23">
        <v>0</v>
      </c>
      <c r="AG33" s="23">
        <v>0</v>
      </c>
      <c r="AH33" s="23">
        <v>0</v>
      </c>
      <c r="AI33" s="23">
        <v>0</v>
      </c>
      <c r="AJ33" s="23">
        <v>0</v>
      </c>
      <c r="AK33" s="23">
        <v>0</v>
      </c>
      <c r="AL33" s="23">
        <v>0</v>
      </c>
      <c r="AM33" s="23">
        <v>0</v>
      </c>
      <c r="AN33" s="23">
        <v>0</v>
      </c>
      <c r="AO33" s="23">
        <v>0</v>
      </c>
      <c r="AP33" s="23">
        <v>0</v>
      </c>
      <c r="AQ33" s="23">
        <v>0</v>
      </c>
      <c r="AR33" s="23">
        <v>0</v>
      </c>
      <c r="AS33" s="23">
        <v>0</v>
      </c>
      <c r="AT33" s="34">
        <v>2</v>
      </c>
      <c r="AU33" s="23">
        <v>1</v>
      </c>
      <c r="AV33" s="23">
        <v>0</v>
      </c>
      <c r="AW33" s="23">
        <v>0</v>
      </c>
      <c r="AX33" s="23">
        <v>0</v>
      </c>
      <c r="AY33" s="23">
        <v>0</v>
      </c>
      <c r="AZ33" s="23">
        <v>1</v>
      </c>
      <c r="BA33" s="23">
        <v>0</v>
      </c>
      <c r="BB33" s="23">
        <v>0</v>
      </c>
      <c r="BC33" s="23">
        <v>1</v>
      </c>
      <c r="BD33" s="23">
        <v>0</v>
      </c>
      <c r="BE33" s="23">
        <v>1</v>
      </c>
      <c r="BF33" s="23">
        <v>0</v>
      </c>
      <c r="BG33" s="23">
        <v>0</v>
      </c>
      <c r="BH33" s="23">
        <v>1</v>
      </c>
      <c r="BI33" s="23">
        <v>0</v>
      </c>
      <c r="BJ33" s="23">
        <v>0</v>
      </c>
      <c r="BK33" s="23">
        <v>0</v>
      </c>
      <c r="BL33" s="23">
        <v>0</v>
      </c>
      <c r="BM33" s="23">
        <v>0</v>
      </c>
      <c r="BN33" s="23">
        <v>0</v>
      </c>
      <c r="BO33" s="23">
        <v>0</v>
      </c>
      <c r="BP33" s="23">
        <v>0</v>
      </c>
      <c r="BQ33" s="23">
        <v>0</v>
      </c>
      <c r="BR33" s="23">
        <v>0</v>
      </c>
      <c r="BS33" s="23">
        <v>0</v>
      </c>
      <c r="BT33" s="23">
        <v>0</v>
      </c>
    </row>
    <row r="34" spans="1:72">
      <c r="A34" s="24">
        <v>29</v>
      </c>
      <c r="B34" s="34">
        <v>2</v>
      </c>
      <c r="C34" s="23">
        <v>3</v>
      </c>
      <c r="D34" s="23">
        <v>31</v>
      </c>
      <c r="E34" s="23">
        <v>0</v>
      </c>
      <c r="F34" s="23">
        <v>0</v>
      </c>
      <c r="G34" s="23">
        <v>15</v>
      </c>
      <c r="H34" s="23">
        <v>40</v>
      </c>
      <c r="I34" s="23">
        <v>0</v>
      </c>
      <c r="J34" s="23">
        <v>0</v>
      </c>
      <c r="K34" s="23">
        <v>0</v>
      </c>
      <c r="L34" s="23">
        <v>0</v>
      </c>
      <c r="M34" s="23">
        <v>0</v>
      </c>
      <c r="N34" s="23">
        <v>0</v>
      </c>
      <c r="O34" s="23">
        <v>5</v>
      </c>
      <c r="P34" s="23">
        <v>58</v>
      </c>
      <c r="Q34" s="23">
        <v>109</v>
      </c>
      <c r="R34" s="23">
        <v>0</v>
      </c>
      <c r="S34" s="23">
        <v>1</v>
      </c>
      <c r="T34" s="23">
        <v>0</v>
      </c>
      <c r="U34" s="23">
        <v>1</v>
      </c>
      <c r="V34" s="23">
        <v>1</v>
      </c>
      <c r="W34" s="23">
        <v>1</v>
      </c>
      <c r="X34" s="23">
        <v>0</v>
      </c>
      <c r="Y34" s="23">
        <v>0</v>
      </c>
      <c r="Z34" s="23">
        <v>0</v>
      </c>
      <c r="AA34" s="23">
        <v>0</v>
      </c>
      <c r="AB34" s="23">
        <v>0</v>
      </c>
      <c r="AC34" s="23">
        <v>0</v>
      </c>
      <c r="AD34" s="23">
        <v>0</v>
      </c>
      <c r="AE34" s="23">
        <v>0</v>
      </c>
      <c r="AF34" s="23">
        <v>0</v>
      </c>
      <c r="AG34" s="23">
        <v>0</v>
      </c>
      <c r="AH34" s="23">
        <v>0</v>
      </c>
      <c r="AI34" s="23">
        <v>0</v>
      </c>
      <c r="AJ34" s="23">
        <v>0</v>
      </c>
      <c r="AK34" s="23">
        <v>0</v>
      </c>
      <c r="AL34" s="23">
        <v>0</v>
      </c>
      <c r="AM34" s="23">
        <v>0</v>
      </c>
      <c r="AN34" s="23">
        <v>0</v>
      </c>
      <c r="AO34" s="23">
        <v>0</v>
      </c>
      <c r="AP34" s="23">
        <v>0</v>
      </c>
      <c r="AQ34" s="23">
        <v>0</v>
      </c>
      <c r="AR34" s="23">
        <v>0</v>
      </c>
      <c r="AS34" s="23">
        <v>0</v>
      </c>
      <c r="AT34" s="34">
        <v>1</v>
      </c>
      <c r="AU34" s="23">
        <v>1</v>
      </c>
      <c r="AV34" s="23">
        <v>0</v>
      </c>
      <c r="AW34" s="23">
        <v>1</v>
      </c>
      <c r="AX34" s="23">
        <v>1</v>
      </c>
      <c r="AY34" s="23">
        <v>0</v>
      </c>
      <c r="AZ34" s="23">
        <v>1</v>
      </c>
      <c r="BA34" s="23">
        <v>0</v>
      </c>
      <c r="BB34" s="23">
        <v>0</v>
      </c>
      <c r="BC34" s="23">
        <v>0</v>
      </c>
      <c r="BD34" s="23">
        <v>0</v>
      </c>
      <c r="BE34" s="23">
        <v>0</v>
      </c>
      <c r="BF34" s="23">
        <v>0</v>
      </c>
      <c r="BG34" s="23">
        <v>0</v>
      </c>
      <c r="BH34" s="23">
        <v>0</v>
      </c>
      <c r="BI34" s="23">
        <v>0</v>
      </c>
      <c r="BJ34" s="23">
        <v>1</v>
      </c>
      <c r="BK34" s="23">
        <v>0</v>
      </c>
      <c r="BL34" s="23">
        <v>1</v>
      </c>
      <c r="BM34" s="23">
        <v>0</v>
      </c>
      <c r="BN34" s="23">
        <v>0</v>
      </c>
      <c r="BO34" s="23">
        <v>0</v>
      </c>
      <c r="BP34" s="23">
        <v>0</v>
      </c>
      <c r="BQ34" s="23">
        <v>0</v>
      </c>
      <c r="BR34" s="23">
        <v>0</v>
      </c>
      <c r="BS34" s="23">
        <v>0</v>
      </c>
      <c r="BT34" s="23">
        <v>0</v>
      </c>
    </row>
    <row r="35" spans="1:72">
      <c r="A35" s="24">
        <v>30</v>
      </c>
      <c r="B35" s="34">
        <v>2</v>
      </c>
      <c r="C35" s="23">
        <v>2</v>
      </c>
      <c r="D35" s="23">
        <v>0</v>
      </c>
      <c r="E35" s="23">
        <v>0</v>
      </c>
      <c r="F35" s="23">
        <v>0</v>
      </c>
      <c r="G35" s="23">
        <v>10</v>
      </c>
      <c r="H35" s="23">
        <v>20</v>
      </c>
      <c r="I35" s="23">
        <v>0</v>
      </c>
      <c r="J35" s="23">
        <v>0</v>
      </c>
      <c r="K35" s="23">
        <v>0</v>
      </c>
      <c r="L35" s="23">
        <v>0</v>
      </c>
      <c r="M35" s="23">
        <v>0</v>
      </c>
      <c r="N35" s="23">
        <v>0</v>
      </c>
      <c r="O35" s="23">
        <v>2</v>
      </c>
      <c r="P35" s="23">
        <v>44</v>
      </c>
      <c r="Q35" s="23">
        <v>40</v>
      </c>
      <c r="R35" s="23">
        <v>1</v>
      </c>
      <c r="S35" s="23">
        <v>0</v>
      </c>
      <c r="T35" s="23">
        <v>1</v>
      </c>
      <c r="U35" s="23">
        <v>1</v>
      </c>
      <c r="V35" s="23">
        <v>0</v>
      </c>
      <c r="W35" s="23">
        <v>0</v>
      </c>
      <c r="X35" s="23">
        <v>0</v>
      </c>
      <c r="Y35" s="23">
        <v>0</v>
      </c>
      <c r="Z35" s="23">
        <v>0</v>
      </c>
      <c r="AA35" s="23">
        <v>0</v>
      </c>
      <c r="AB35" s="23">
        <v>0</v>
      </c>
      <c r="AC35" s="23">
        <v>0</v>
      </c>
      <c r="AD35" s="23">
        <v>0</v>
      </c>
      <c r="AE35" s="23">
        <v>0</v>
      </c>
      <c r="AF35" s="23">
        <v>0</v>
      </c>
      <c r="AG35" s="23">
        <v>0</v>
      </c>
      <c r="AH35" s="23">
        <v>0</v>
      </c>
      <c r="AI35" s="23">
        <v>0</v>
      </c>
      <c r="AJ35" s="23">
        <v>0</v>
      </c>
      <c r="AK35" s="23">
        <v>0</v>
      </c>
      <c r="AL35" s="23">
        <v>0</v>
      </c>
      <c r="AM35" s="23">
        <v>1</v>
      </c>
      <c r="AN35" s="23">
        <v>0</v>
      </c>
      <c r="AO35" s="23">
        <v>0</v>
      </c>
      <c r="AP35" s="23">
        <v>0</v>
      </c>
      <c r="AQ35" s="23">
        <v>1</v>
      </c>
      <c r="AR35" s="23">
        <v>0</v>
      </c>
      <c r="AS35" s="23">
        <v>0</v>
      </c>
      <c r="AT35" s="34">
        <v>1</v>
      </c>
      <c r="AU35" s="23">
        <v>0</v>
      </c>
      <c r="AV35" s="23">
        <v>0</v>
      </c>
      <c r="AW35" s="23">
        <v>0</v>
      </c>
      <c r="AX35" s="23">
        <v>1</v>
      </c>
      <c r="AY35" s="23">
        <v>0</v>
      </c>
      <c r="AZ35" s="23">
        <v>1</v>
      </c>
      <c r="BA35" s="23">
        <v>1</v>
      </c>
      <c r="BB35" s="23">
        <v>0</v>
      </c>
      <c r="BC35" s="23">
        <v>0</v>
      </c>
      <c r="BD35" s="23">
        <v>0</v>
      </c>
      <c r="BE35" s="23">
        <v>0</v>
      </c>
      <c r="BF35" s="23">
        <v>1</v>
      </c>
      <c r="BG35" s="23">
        <v>0</v>
      </c>
      <c r="BH35" s="23">
        <v>0</v>
      </c>
      <c r="BI35" s="23">
        <v>0</v>
      </c>
      <c r="BJ35" s="23">
        <v>0</v>
      </c>
      <c r="BK35" s="23">
        <v>0</v>
      </c>
      <c r="BL35" s="23">
        <v>0</v>
      </c>
      <c r="BM35" s="23">
        <v>0</v>
      </c>
      <c r="BN35" s="23">
        <v>0</v>
      </c>
      <c r="BO35" s="23">
        <v>0</v>
      </c>
      <c r="BP35" s="23">
        <v>0</v>
      </c>
      <c r="BQ35" s="23">
        <v>0</v>
      </c>
      <c r="BR35" s="23">
        <v>0</v>
      </c>
      <c r="BS35" s="23">
        <v>0</v>
      </c>
      <c r="BT35" s="23">
        <v>0</v>
      </c>
    </row>
    <row r="36" spans="1:72">
      <c r="A36" s="24">
        <v>31</v>
      </c>
      <c r="B36" s="34">
        <v>2</v>
      </c>
      <c r="C36" s="23">
        <v>4</v>
      </c>
      <c r="D36" s="23">
        <v>34</v>
      </c>
      <c r="E36" s="23">
        <v>0</v>
      </c>
      <c r="F36" s="23">
        <v>26</v>
      </c>
      <c r="G36" s="23">
        <v>10</v>
      </c>
      <c r="H36" s="23">
        <v>30</v>
      </c>
      <c r="I36" s="23">
        <v>5</v>
      </c>
      <c r="J36" s="23">
        <v>15</v>
      </c>
      <c r="K36" s="23">
        <v>15</v>
      </c>
      <c r="L36" s="23">
        <v>0</v>
      </c>
      <c r="M36" s="23">
        <v>0</v>
      </c>
      <c r="N36" s="23">
        <v>0</v>
      </c>
      <c r="O36" s="23">
        <v>0</v>
      </c>
      <c r="P36" s="23">
        <v>41</v>
      </c>
      <c r="Q36" s="23">
        <v>82</v>
      </c>
      <c r="R36" s="23">
        <v>0</v>
      </c>
      <c r="S36" s="23">
        <v>0</v>
      </c>
      <c r="T36" s="23">
        <v>0</v>
      </c>
      <c r="U36" s="23">
        <v>1</v>
      </c>
      <c r="V36" s="23">
        <v>1</v>
      </c>
      <c r="W36" s="23">
        <v>0</v>
      </c>
      <c r="X36" s="23">
        <v>0</v>
      </c>
      <c r="Y36" s="23">
        <v>0</v>
      </c>
      <c r="Z36" s="23">
        <v>0</v>
      </c>
      <c r="AA36" s="23">
        <v>0</v>
      </c>
      <c r="AB36" s="23">
        <v>0</v>
      </c>
      <c r="AC36" s="23">
        <v>0</v>
      </c>
      <c r="AD36" s="23">
        <v>1</v>
      </c>
      <c r="AE36" s="23">
        <v>0</v>
      </c>
      <c r="AF36" s="23">
        <v>0</v>
      </c>
      <c r="AG36" s="23">
        <v>0</v>
      </c>
      <c r="AH36" s="23">
        <v>0</v>
      </c>
      <c r="AI36" s="23">
        <v>0</v>
      </c>
      <c r="AJ36" s="23">
        <v>0</v>
      </c>
      <c r="AK36" s="23">
        <v>0</v>
      </c>
      <c r="AL36" s="23">
        <v>0</v>
      </c>
      <c r="AM36" s="23">
        <v>0</v>
      </c>
      <c r="AN36" s="23">
        <v>0</v>
      </c>
      <c r="AO36" s="23">
        <v>0</v>
      </c>
      <c r="AP36" s="23">
        <v>0</v>
      </c>
      <c r="AQ36" s="23">
        <v>0</v>
      </c>
      <c r="AR36" s="23">
        <v>0</v>
      </c>
      <c r="AS36" s="23">
        <v>0</v>
      </c>
      <c r="AT36" s="34">
        <v>1</v>
      </c>
      <c r="AU36" s="23">
        <v>1</v>
      </c>
      <c r="AV36" s="23">
        <v>0</v>
      </c>
      <c r="AW36" s="23">
        <v>1</v>
      </c>
      <c r="AX36" s="23">
        <v>1</v>
      </c>
      <c r="AY36" s="23">
        <v>0</v>
      </c>
      <c r="AZ36" s="23">
        <v>1</v>
      </c>
      <c r="BA36" s="23">
        <v>1</v>
      </c>
      <c r="BB36" s="23">
        <v>0</v>
      </c>
      <c r="BC36" s="23">
        <v>0</v>
      </c>
      <c r="BD36" s="23">
        <v>1</v>
      </c>
      <c r="BE36" s="23">
        <v>0</v>
      </c>
      <c r="BF36" s="23">
        <v>0</v>
      </c>
      <c r="BG36" s="23">
        <v>0</v>
      </c>
      <c r="BH36" s="23">
        <v>0</v>
      </c>
      <c r="BI36" s="23">
        <v>0</v>
      </c>
      <c r="BJ36" s="23">
        <v>0</v>
      </c>
      <c r="BK36" s="23">
        <v>0</v>
      </c>
      <c r="BL36" s="23">
        <v>0</v>
      </c>
      <c r="BM36" s="23">
        <v>0</v>
      </c>
      <c r="BN36" s="23">
        <v>0</v>
      </c>
      <c r="BO36" s="23">
        <v>0</v>
      </c>
      <c r="BP36" s="23">
        <v>0</v>
      </c>
      <c r="BQ36" s="23">
        <v>0</v>
      </c>
      <c r="BR36" s="23">
        <v>0</v>
      </c>
      <c r="BS36" s="23">
        <v>0</v>
      </c>
      <c r="BT36" s="23">
        <v>0</v>
      </c>
    </row>
    <row r="37" spans="1:72">
      <c r="A37" s="24">
        <v>32</v>
      </c>
      <c r="B37" s="34">
        <v>2</v>
      </c>
      <c r="C37" s="23">
        <v>3</v>
      </c>
      <c r="D37" s="23">
        <v>30</v>
      </c>
      <c r="E37" s="23">
        <v>0</v>
      </c>
      <c r="F37" s="23">
        <v>20</v>
      </c>
      <c r="G37" s="23">
        <v>10</v>
      </c>
      <c r="H37" s="23">
        <v>20</v>
      </c>
      <c r="I37" s="23">
        <v>0</v>
      </c>
      <c r="J37" s="23">
        <v>0</v>
      </c>
      <c r="K37" s="23">
        <v>0</v>
      </c>
      <c r="L37" s="23">
        <v>20</v>
      </c>
      <c r="M37" s="23">
        <v>0</v>
      </c>
      <c r="N37" s="23">
        <v>10</v>
      </c>
      <c r="O37" s="23">
        <v>1</v>
      </c>
      <c r="P37" s="23">
        <v>45</v>
      </c>
      <c r="Q37" s="23">
        <v>63</v>
      </c>
      <c r="R37" s="23">
        <v>0</v>
      </c>
      <c r="S37" s="23">
        <v>0</v>
      </c>
      <c r="T37" s="23">
        <v>0</v>
      </c>
      <c r="U37" s="23">
        <v>0</v>
      </c>
      <c r="V37" s="23">
        <v>1</v>
      </c>
      <c r="W37" s="23">
        <v>0</v>
      </c>
      <c r="X37" s="23">
        <v>0</v>
      </c>
      <c r="Y37" s="23">
        <v>0</v>
      </c>
      <c r="Z37" s="23">
        <v>0</v>
      </c>
      <c r="AA37" s="23">
        <v>0</v>
      </c>
      <c r="AB37" s="23">
        <v>0</v>
      </c>
      <c r="AC37" s="23">
        <v>0</v>
      </c>
      <c r="AD37" s="23">
        <v>0</v>
      </c>
      <c r="AE37" s="23">
        <v>0</v>
      </c>
      <c r="AF37" s="23">
        <v>0</v>
      </c>
      <c r="AG37" s="23">
        <v>0</v>
      </c>
      <c r="AH37" s="23">
        <v>0</v>
      </c>
      <c r="AI37" s="23">
        <v>0</v>
      </c>
      <c r="AJ37" s="23">
        <v>0</v>
      </c>
      <c r="AK37" s="23">
        <v>0</v>
      </c>
      <c r="AL37" s="23">
        <v>0</v>
      </c>
      <c r="AM37" s="23">
        <v>0</v>
      </c>
      <c r="AN37" s="23">
        <v>0</v>
      </c>
      <c r="AO37" s="23">
        <v>0</v>
      </c>
      <c r="AP37" s="23">
        <v>0</v>
      </c>
      <c r="AQ37" s="23">
        <v>0</v>
      </c>
      <c r="AR37" s="23">
        <v>0</v>
      </c>
      <c r="AS37" s="23">
        <v>0</v>
      </c>
      <c r="AT37" s="34">
        <v>1</v>
      </c>
      <c r="AU37" s="23">
        <v>1</v>
      </c>
      <c r="AV37" s="23">
        <v>1</v>
      </c>
      <c r="AW37" s="23">
        <v>0</v>
      </c>
      <c r="AX37" s="23">
        <v>0</v>
      </c>
      <c r="AY37" s="23">
        <v>0</v>
      </c>
      <c r="AZ37" s="23">
        <v>1</v>
      </c>
      <c r="BA37" s="23">
        <v>1</v>
      </c>
      <c r="BB37" s="23">
        <v>0</v>
      </c>
      <c r="BC37" s="23">
        <v>0</v>
      </c>
      <c r="BD37" s="23">
        <v>1</v>
      </c>
      <c r="BE37" s="23">
        <v>0</v>
      </c>
      <c r="BF37" s="23">
        <v>0</v>
      </c>
      <c r="BG37" s="23">
        <v>0</v>
      </c>
      <c r="BH37" s="23">
        <v>0</v>
      </c>
      <c r="BI37" s="23">
        <v>0</v>
      </c>
      <c r="BJ37" s="23">
        <v>0</v>
      </c>
      <c r="BK37" s="23">
        <v>0</v>
      </c>
      <c r="BL37" s="23">
        <v>1</v>
      </c>
      <c r="BM37" s="23">
        <v>0</v>
      </c>
      <c r="BN37" s="23">
        <v>0</v>
      </c>
      <c r="BO37" s="23">
        <v>0</v>
      </c>
      <c r="BP37" s="23">
        <v>0</v>
      </c>
      <c r="BQ37" s="23">
        <v>0</v>
      </c>
      <c r="BR37" s="23">
        <v>0</v>
      </c>
      <c r="BS37" s="23">
        <v>0</v>
      </c>
      <c r="BT37" s="23">
        <v>0</v>
      </c>
    </row>
    <row r="38" spans="1:72">
      <c r="A38" s="24">
        <v>33</v>
      </c>
      <c r="B38" s="34">
        <v>2</v>
      </c>
      <c r="C38" s="23">
        <v>2</v>
      </c>
      <c r="D38" s="23">
        <v>9</v>
      </c>
      <c r="E38" s="23">
        <v>0</v>
      </c>
      <c r="F38" s="23">
        <v>0</v>
      </c>
      <c r="G38" s="23">
        <v>5</v>
      </c>
      <c r="H38" s="23">
        <v>40</v>
      </c>
      <c r="I38" s="23">
        <v>0</v>
      </c>
      <c r="J38" s="23">
        <v>0</v>
      </c>
      <c r="K38" s="23">
        <v>0</v>
      </c>
      <c r="L38" s="23">
        <v>0</v>
      </c>
      <c r="M38" s="23">
        <v>0</v>
      </c>
      <c r="N38" s="23">
        <v>0</v>
      </c>
      <c r="O38" s="23">
        <v>2</v>
      </c>
      <c r="P38" s="23">
        <v>20</v>
      </c>
      <c r="Q38" s="23">
        <v>15</v>
      </c>
      <c r="R38" s="23">
        <v>0</v>
      </c>
      <c r="S38" s="23">
        <v>0</v>
      </c>
      <c r="T38" s="23">
        <v>0</v>
      </c>
      <c r="U38" s="23">
        <v>0</v>
      </c>
      <c r="V38" s="23">
        <v>1</v>
      </c>
      <c r="W38" s="23">
        <v>0</v>
      </c>
      <c r="X38" s="23">
        <v>0</v>
      </c>
      <c r="Y38" s="23">
        <v>0</v>
      </c>
      <c r="Z38" s="23">
        <v>0</v>
      </c>
      <c r="AA38" s="23">
        <v>0</v>
      </c>
      <c r="AB38" s="23">
        <v>0</v>
      </c>
      <c r="AC38" s="23">
        <v>0</v>
      </c>
      <c r="AD38" s="23">
        <v>0</v>
      </c>
      <c r="AE38" s="23">
        <v>0</v>
      </c>
      <c r="AF38" s="23">
        <v>0</v>
      </c>
      <c r="AG38" s="23">
        <v>0</v>
      </c>
      <c r="AH38" s="23">
        <v>0</v>
      </c>
      <c r="AI38" s="23">
        <v>0</v>
      </c>
      <c r="AJ38" s="23">
        <v>0</v>
      </c>
      <c r="AK38" s="23">
        <v>1</v>
      </c>
      <c r="AL38" s="23">
        <v>0</v>
      </c>
      <c r="AM38" s="23">
        <v>0</v>
      </c>
      <c r="AN38" s="23">
        <v>0</v>
      </c>
      <c r="AO38" s="23">
        <v>0</v>
      </c>
      <c r="AP38" s="23">
        <v>0</v>
      </c>
      <c r="AQ38" s="23">
        <v>0</v>
      </c>
      <c r="AR38" s="23">
        <v>0</v>
      </c>
      <c r="AS38" s="23">
        <v>0</v>
      </c>
      <c r="AT38" s="34">
        <v>1</v>
      </c>
      <c r="AU38" s="23">
        <v>0</v>
      </c>
      <c r="AV38" s="23">
        <v>0</v>
      </c>
      <c r="AW38" s="23">
        <v>0</v>
      </c>
      <c r="AX38" s="23">
        <v>1</v>
      </c>
      <c r="AY38" s="23">
        <v>0</v>
      </c>
      <c r="AZ38" s="23">
        <v>0</v>
      </c>
      <c r="BA38" s="23">
        <v>0</v>
      </c>
      <c r="BB38" s="23">
        <v>0</v>
      </c>
      <c r="BC38" s="23">
        <v>0</v>
      </c>
      <c r="BD38" s="23">
        <v>0</v>
      </c>
      <c r="BE38" s="23">
        <v>0</v>
      </c>
      <c r="BF38" s="23">
        <v>0</v>
      </c>
      <c r="BG38" s="23">
        <v>0</v>
      </c>
      <c r="BH38" s="23">
        <v>0</v>
      </c>
      <c r="BI38" s="23">
        <v>1</v>
      </c>
      <c r="BJ38" s="23">
        <v>1</v>
      </c>
      <c r="BK38" s="23">
        <v>0</v>
      </c>
      <c r="BL38" s="23">
        <v>0</v>
      </c>
      <c r="BM38" s="23">
        <v>0</v>
      </c>
      <c r="BN38" s="23">
        <v>0</v>
      </c>
      <c r="BO38" s="23">
        <v>1</v>
      </c>
      <c r="BP38" s="23">
        <v>0</v>
      </c>
      <c r="BQ38" s="23">
        <v>0</v>
      </c>
      <c r="BR38" s="23">
        <v>0</v>
      </c>
      <c r="BS38" s="23">
        <v>0</v>
      </c>
      <c r="BT38" s="23">
        <v>0</v>
      </c>
    </row>
    <row r="39" spans="1:72">
      <c r="A39" s="24">
        <v>34</v>
      </c>
      <c r="B39" s="34">
        <v>2</v>
      </c>
      <c r="C39" s="23">
        <v>3</v>
      </c>
      <c r="D39" s="43">
        <v>16</v>
      </c>
      <c r="E39" s="43">
        <v>0</v>
      </c>
      <c r="F39" s="43">
        <v>0</v>
      </c>
      <c r="G39" s="43">
        <v>15</v>
      </c>
      <c r="H39" s="43">
        <v>15</v>
      </c>
      <c r="I39" s="43">
        <v>0</v>
      </c>
      <c r="J39" s="43">
        <v>0</v>
      </c>
      <c r="K39" s="43">
        <v>0</v>
      </c>
      <c r="L39" s="43">
        <v>0</v>
      </c>
      <c r="M39" s="43">
        <v>0</v>
      </c>
      <c r="N39" s="43">
        <v>40</v>
      </c>
      <c r="O39" s="23">
        <v>9</v>
      </c>
      <c r="P39" s="23">
        <v>44</v>
      </c>
      <c r="Q39" s="23">
        <v>74</v>
      </c>
      <c r="R39" s="23">
        <v>0</v>
      </c>
      <c r="S39" s="23">
        <v>1</v>
      </c>
      <c r="T39" s="23">
        <v>0</v>
      </c>
      <c r="U39" s="23">
        <v>0</v>
      </c>
      <c r="V39" s="23">
        <v>0</v>
      </c>
      <c r="W39" s="23">
        <v>0</v>
      </c>
      <c r="X39" s="23">
        <v>0</v>
      </c>
      <c r="Y39" s="23">
        <v>0</v>
      </c>
      <c r="Z39" s="23">
        <v>0</v>
      </c>
      <c r="AA39" s="23">
        <v>0</v>
      </c>
      <c r="AB39" s="23">
        <v>0</v>
      </c>
      <c r="AC39" s="23">
        <v>0</v>
      </c>
      <c r="AD39" s="23">
        <v>0</v>
      </c>
      <c r="AE39" s="23">
        <v>0</v>
      </c>
      <c r="AF39" s="23">
        <v>0</v>
      </c>
      <c r="AG39" s="23">
        <v>0</v>
      </c>
      <c r="AH39" s="23">
        <v>0</v>
      </c>
      <c r="AI39" s="23">
        <v>0</v>
      </c>
      <c r="AJ39" s="23">
        <v>0</v>
      </c>
      <c r="AK39" s="23">
        <v>0</v>
      </c>
      <c r="AL39" s="23">
        <v>0</v>
      </c>
      <c r="AM39" s="23">
        <v>1</v>
      </c>
      <c r="AN39" s="23">
        <v>0</v>
      </c>
      <c r="AO39" s="23">
        <v>0</v>
      </c>
      <c r="AP39" s="23">
        <v>0</v>
      </c>
      <c r="AQ39" s="23">
        <v>0</v>
      </c>
      <c r="AR39" s="23">
        <v>0</v>
      </c>
      <c r="AS39" s="23">
        <v>0</v>
      </c>
      <c r="AT39" s="34">
        <v>1</v>
      </c>
      <c r="AU39" s="23">
        <v>1</v>
      </c>
      <c r="AV39" s="23">
        <v>0</v>
      </c>
      <c r="AW39" s="23">
        <v>1</v>
      </c>
      <c r="AX39" s="23">
        <v>1</v>
      </c>
      <c r="AY39" s="23">
        <v>0</v>
      </c>
      <c r="AZ39" s="23">
        <v>1</v>
      </c>
      <c r="BA39" s="23">
        <v>0</v>
      </c>
      <c r="BB39" s="23">
        <v>0</v>
      </c>
      <c r="BC39" s="23">
        <v>0</v>
      </c>
      <c r="BD39" s="23">
        <v>0</v>
      </c>
      <c r="BE39" s="23">
        <v>1</v>
      </c>
      <c r="BF39" s="23">
        <v>0</v>
      </c>
      <c r="BG39" s="23">
        <v>0</v>
      </c>
      <c r="BH39" s="23">
        <v>0</v>
      </c>
      <c r="BI39" s="23">
        <v>0</v>
      </c>
      <c r="BJ39" s="23">
        <v>0</v>
      </c>
      <c r="BK39" s="23">
        <v>0</v>
      </c>
      <c r="BL39" s="23">
        <v>0</v>
      </c>
      <c r="BM39" s="23">
        <v>0</v>
      </c>
      <c r="BN39" s="23">
        <v>0</v>
      </c>
      <c r="BO39" s="23">
        <v>1</v>
      </c>
      <c r="BP39" s="23">
        <v>0</v>
      </c>
      <c r="BQ39" s="23">
        <v>0</v>
      </c>
      <c r="BR39" s="23">
        <v>0</v>
      </c>
      <c r="BS39" s="23">
        <v>0</v>
      </c>
      <c r="BT39" s="23">
        <v>0</v>
      </c>
    </row>
    <row r="40" spans="1:72">
      <c r="A40" s="24">
        <v>35</v>
      </c>
      <c r="B40" s="34">
        <v>2</v>
      </c>
      <c r="C40" s="23">
        <v>3</v>
      </c>
      <c r="D40" s="44">
        <v>0</v>
      </c>
      <c r="E40" s="44">
        <v>0</v>
      </c>
      <c r="F40" s="44">
        <v>0</v>
      </c>
      <c r="G40" s="44">
        <v>10</v>
      </c>
      <c r="H40" s="44">
        <v>15</v>
      </c>
      <c r="I40" s="44">
        <v>0</v>
      </c>
      <c r="J40" s="44">
        <v>0</v>
      </c>
      <c r="K40" s="44">
        <v>0</v>
      </c>
      <c r="L40" s="44">
        <v>0</v>
      </c>
      <c r="M40" s="44">
        <v>55</v>
      </c>
      <c r="N40" s="44">
        <v>0</v>
      </c>
      <c r="O40" s="44">
        <v>2</v>
      </c>
      <c r="P40" s="23">
        <v>24</v>
      </c>
      <c r="Q40" s="23">
        <v>33</v>
      </c>
      <c r="R40" s="23">
        <v>1</v>
      </c>
      <c r="S40" s="23">
        <v>1</v>
      </c>
      <c r="T40" s="23">
        <v>1</v>
      </c>
      <c r="U40" s="23">
        <v>0</v>
      </c>
      <c r="V40" s="23">
        <v>1</v>
      </c>
      <c r="W40" s="23">
        <v>0</v>
      </c>
      <c r="X40" s="23">
        <v>0</v>
      </c>
      <c r="Y40" s="23">
        <v>0</v>
      </c>
      <c r="Z40" s="23">
        <v>0</v>
      </c>
      <c r="AA40" s="23">
        <v>0</v>
      </c>
      <c r="AB40" s="23">
        <v>0</v>
      </c>
      <c r="AC40" s="23">
        <v>0</v>
      </c>
      <c r="AD40" s="23">
        <v>0</v>
      </c>
      <c r="AE40" s="23">
        <v>0</v>
      </c>
      <c r="AF40" s="23">
        <v>0</v>
      </c>
      <c r="AG40" s="23">
        <v>0</v>
      </c>
      <c r="AH40" s="23">
        <v>0</v>
      </c>
      <c r="AI40" s="23">
        <v>0</v>
      </c>
      <c r="AJ40" s="23">
        <v>0</v>
      </c>
      <c r="AK40" s="23">
        <v>0</v>
      </c>
      <c r="AL40" s="23">
        <v>0</v>
      </c>
      <c r="AM40" s="23">
        <v>0</v>
      </c>
      <c r="AN40" s="23">
        <v>0</v>
      </c>
      <c r="AO40" s="23">
        <v>0</v>
      </c>
      <c r="AP40" s="23">
        <v>0</v>
      </c>
      <c r="AQ40" s="23">
        <v>0</v>
      </c>
      <c r="AR40" s="23">
        <v>0</v>
      </c>
      <c r="AS40" s="23">
        <v>0</v>
      </c>
      <c r="AT40" s="34">
        <v>2</v>
      </c>
      <c r="AU40" s="23">
        <v>1</v>
      </c>
      <c r="AV40" s="23">
        <v>0</v>
      </c>
      <c r="AW40" s="23">
        <v>0</v>
      </c>
      <c r="AX40" s="23">
        <v>1</v>
      </c>
      <c r="AY40" s="23">
        <v>0</v>
      </c>
      <c r="AZ40" s="23">
        <v>0</v>
      </c>
      <c r="BA40" s="23">
        <v>1</v>
      </c>
      <c r="BB40" s="23">
        <v>0</v>
      </c>
      <c r="BC40" s="23">
        <v>0</v>
      </c>
      <c r="BD40" s="23">
        <v>1</v>
      </c>
      <c r="BE40" s="23">
        <v>0</v>
      </c>
      <c r="BF40" s="23">
        <v>1</v>
      </c>
      <c r="BG40" s="23">
        <v>1</v>
      </c>
      <c r="BH40" s="23">
        <v>1</v>
      </c>
      <c r="BI40" s="23">
        <v>0</v>
      </c>
      <c r="BJ40" s="23">
        <v>0</v>
      </c>
      <c r="BK40" s="23">
        <v>0</v>
      </c>
      <c r="BL40" s="23">
        <v>0</v>
      </c>
      <c r="BM40" s="23">
        <v>1</v>
      </c>
      <c r="BN40" s="23">
        <v>0</v>
      </c>
      <c r="BO40" s="23">
        <v>0</v>
      </c>
      <c r="BP40" s="23">
        <v>1</v>
      </c>
      <c r="BQ40" s="23">
        <v>1</v>
      </c>
      <c r="BR40" s="23">
        <v>1</v>
      </c>
      <c r="BS40" s="23">
        <v>0</v>
      </c>
      <c r="BT40" s="23">
        <v>0</v>
      </c>
    </row>
    <row r="41" spans="1:72">
      <c r="A41" s="24">
        <v>36</v>
      </c>
      <c r="B41" s="34">
        <v>2</v>
      </c>
      <c r="C41" s="23">
        <v>3</v>
      </c>
      <c r="D41" s="23">
        <v>14</v>
      </c>
      <c r="E41" s="23">
        <v>0</v>
      </c>
      <c r="F41" s="23">
        <v>33</v>
      </c>
      <c r="G41" s="23">
        <v>20</v>
      </c>
      <c r="H41" s="23">
        <v>30</v>
      </c>
      <c r="I41" s="23">
        <v>0</v>
      </c>
      <c r="J41" s="23">
        <v>0</v>
      </c>
      <c r="K41" s="23">
        <v>0</v>
      </c>
      <c r="L41" s="23">
        <v>0</v>
      </c>
      <c r="M41" s="23">
        <v>0</v>
      </c>
      <c r="N41" s="23">
        <v>0</v>
      </c>
      <c r="O41" s="23">
        <v>2</v>
      </c>
      <c r="P41" s="23">
        <v>57</v>
      </c>
      <c r="Q41" s="23">
        <v>61</v>
      </c>
      <c r="R41" s="23">
        <v>0</v>
      </c>
      <c r="S41" s="23">
        <v>0</v>
      </c>
      <c r="T41" s="23">
        <v>0</v>
      </c>
      <c r="U41" s="23">
        <v>1</v>
      </c>
      <c r="V41" s="23">
        <v>1</v>
      </c>
      <c r="W41" s="23">
        <v>0</v>
      </c>
      <c r="X41" s="23">
        <v>0</v>
      </c>
      <c r="Y41" s="23">
        <v>0</v>
      </c>
      <c r="Z41" s="23">
        <v>0</v>
      </c>
      <c r="AA41" s="23">
        <v>0</v>
      </c>
      <c r="AB41" s="23">
        <v>0</v>
      </c>
      <c r="AC41" s="23">
        <v>0</v>
      </c>
      <c r="AD41" s="23">
        <v>0</v>
      </c>
      <c r="AE41" s="23">
        <v>0</v>
      </c>
      <c r="AF41" s="23">
        <v>0</v>
      </c>
      <c r="AG41" s="23">
        <v>0</v>
      </c>
      <c r="AH41" s="23">
        <v>0</v>
      </c>
      <c r="AI41" s="23">
        <v>0</v>
      </c>
      <c r="AJ41" s="23">
        <v>0</v>
      </c>
      <c r="AK41" s="23">
        <v>0</v>
      </c>
      <c r="AL41" s="23">
        <v>1</v>
      </c>
      <c r="AM41" s="23">
        <v>0</v>
      </c>
      <c r="AN41" s="23">
        <v>0</v>
      </c>
      <c r="AO41" s="23">
        <v>0</v>
      </c>
      <c r="AP41" s="23">
        <v>0</v>
      </c>
      <c r="AQ41" s="23">
        <v>0</v>
      </c>
      <c r="AR41" s="23">
        <v>0</v>
      </c>
      <c r="AS41" s="23">
        <v>0</v>
      </c>
      <c r="AT41" s="34">
        <v>1</v>
      </c>
      <c r="AU41" s="23">
        <v>0</v>
      </c>
      <c r="AV41" s="23">
        <v>0</v>
      </c>
      <c r="AW41" s="23">
        <v>0</v>
      </c>
      <c r="AX41" s="23">
        <v>1</v>
      </c>
      <c r="AY41" s="23">
        <v>0</v>
      </c>
      <c r="AZ41" s="23">
        <v>1</v>
      </c>
      <c r="BA41" s="23">
        <v>1</v>
      </c>
      <c r="BB41" s="23">
        <v>0</v>
      </c>
      <c r="BC41" s="23">
        <v>0</v>
      </c>
      <c r="BD41" s="23">
        <v>1</v>
      </c>
      <c r="BE41" s="23">
        <v>1</v>
      </c>
      <c r="BF41" s="23">
        <v>0</v>
      </c>
      <c r="BG41" s="23">
        <v>0</v>
      </c>
      <c r="BH41" s="23">
        <v>1</v>
      </c>
      <c r="BI41" s="23">
        <v>0</v>
      </c>
      <c r="BJ41" s="23">
        <v>0</v>
      </c>
      <c r="BK41" s="23">
        <v>0</v>
      </c>
      <c r="BL41" s="23">
        <v>0</v>
      </c>
      <c r="BM41" s="23">
        <v>1</v>
      </c>
      <c r="BN41" s="23">
        <v>0</v>
      </c>
      <c r="BO41" s="23">
        <v>1</v>
      </c>
      <c r="BP41" s="23">
        <v>0</v>
      </c>
      <c r="BQ41" s="23">
        <v>0</v>
      </c>
      <c r="BR41" s="23">
        <v>0</v>
      </c>
      <c r="BS41" s="23">
        <v>0</v>
      </c>
      <c r="BT41" s="23">
        <v>0</v>
      </c>
    </row>
    <row r="42" spans="1:72">
      <c r="A42" s="24">
        <v>37</v>
      </c>
      <c r="B42" s="34">
        <v>2</v>
      </c>
      <c r="C42" s="23">
        <v>4</v>
      </c>
      <c r="D42" s="23">
        <v>16</v>
      </c>
      <c r="E42" s="23">
        <v>0</v>
      </c>
      <c r="F42" s="23">
        <v>43</v>
      </c>
      <c r="G42" s="23">
        <v>5</v>
      </c>
      <c r="H42" s="23">
        <v>20</v>
      </c>
      <c r="I42" s="23">
        <v>0</v>
      </c>
      <c r="J42" s="23">
        <v>0</v>
      </c>
      <c r="K42" s="23">
        <v>0</v>
      </c>
      <c r="L42" s="23">
        <v>10</v>
      </c>
      <c r="M42" s="23">
        <v>15</v>
      </c>
      <c r="N42" s="23">
        <v>20</v>
      </c>
      <c r="O42" s="23">
        <v>2</v>
      </c>
      <c r="P42" s="23">
        <v>14</v>
      </c>
      <c r="Q42" s="23">
        <v>18</v>
      </c>
      <c r="R42" s="23">
        <v>0</v>
      </c>
      <c r="S42" s="23">
        <v>1</v>
      </c>
      <c r="T42" s="23">
        <v>0</v>
      </c>
      <c r="U42" s="23">
        <v>0</v>
      </c>
      <c r="V42" s="23">
        <v>0</v>
      </c>
      <c r="W42" s="23">
        <v>0</v>
      </c>
      <c r="X42" s="23">
        <v>0</v>
      </c>
      <c r="Y42" s="23">
        <v>0</v>
      </c>
      <c r="Z42" s="23">
        <v>0</v>
      </c>
      <c r="AA42" s="23">
        <v>0</v>
      </c>
      <c r="AB42" s="23">
        <v>0</v>
      </c>
      <c r="AC42" s="23">
        <v>0</v>
      </c>
      <c r="AD42" s="23">
        <v>0</v>
      </c>
      <c r="AE42" s="23">
        <v>0</v>
      </c>
      <c r="AF42" s="23">
        <v>0</v>
      </c>
      <c r="AG42" s="23">
        <v>0</v>
      </c>
      <c r="AH42" s="23">
        <v>0</v>
      </c>
      <c r="AI42" s="23">
        <v>0</v>
      </c>
      <c r="AJ42" s="23">
        <v>0</v>
      </c>
      <c r="AK42" s="23">
        <v>0</v>
      </c>
      <c r="AL42" s="23">
        <v>0</v>
      </c>
      <c r="AM42" s="23">
        <v>0</v>
      </c>
      <c r="AN42" s="23">
        <v>0</v>
      </c>
      <c r="AO42" s="23">
        <v>0</v>
      </c>
      <c r="AP42" s="23">
        <v>0</v>
      </c>
      <c r="AQ42" s="23">
        <v>1</v>
      </c>
      <c r="AR42" s="23">
        <v>0</v>
      </c>
      <c r="AS42" s="23">
        <v>0</v>
      </c>
      <c r="AT42" s="34">
        <v>1</v>
      </c>
      <c r="AU42" s="23">
        <v>1</v>
      </c>
      <c r="AV42" s="23">
        <v>1</v>
      </c>
      <c r="AW42" s="23">
        <v>0</v>
      </c>
      <c r="AX42" s="23">
        <v>1</v>
      </c>
      <c r="AY42" s="23">
        <v>0</v>
      </c>
      <c r="AZ42" s="23">
        <v>1</v>
      </c>
      <c r="BA42" s="23">
        <v>0</v>
      </c>
      <c r="BB42" s="23">
        <v>0</v>
      </c>
      <c r="BC42" s="23">
        <v>0</v>
      </c>
      <c r="BD42" s="23">
        <v>1</v>
      </c>
      <c r="BE42" s="23">
        <v>0</v>
      </c>
      <c r="BF42" s="23">
        <v>0</v>
      </c>
      <c r="BG42" s="23">
        <v>0</v>
      </c>
      <c r="BH42" s="23">
        <v>1</v>
      </c>
      <c r="BI42" s="23">
        <v>0</v>
      </c>
      <c r="BJ42" s="23">
        <v>0</v>
      </c>
      <c r="BK42" s="23">
        <v>0</v>
      </c>
      <c r="BL42" s="23">
        <v>0</v>
      </c>
      <c r="BM42" s="23">
        <v>0</v>
      </c>
      <c r="BN42" s="23">
        <v>0</v>
      </c>
      <c r="BO42" s="23">
        <v>0</v>
      </c>
      <c r="BP42" s="23">
        <v>0</v>
      </c>
      <c r="BQ42" s="23">
        <v>0</v>
      </c>
      <c r="BR42" s="23">
        <v>0</v>
      </c>
      <c r="BS42" s="23">
        <v>0</v>
      </c>
      <c r="BT42" s="23">
        <v>0</v>
      </c>
    </row>
    <row r="43" spans="1:72">
      <c r="A43" s="24">
        <v>38</v>
      </c>
      <c r="B43" s="34">
        <v>2</v>
      </c>
      <c r="C43" s="23">
        <v>1</v>
      </c>
      <c r="D43" s="24">
        <v>10</v>
      </c>
      <c r="E43" s="24">
        <v>0</v>
      </c>
      <c r="F43" s="24">
        <v>0</v>
      </c>
      <c r="G43" s="24">
        <v>0</v>
      </c>
      <c r="H43" s="24">
        <v>0</v>
      </c>
      <c r="I43" s="24">
        <v>0</v>
      </c>
      <c r="J43" s="24">
        <v>0</v>
      </c>
      <c r="K43" s="24">
        <v>0</v>
      </c>
      <c r="L43" s="24">
        <v>0</v>
      </c>
      <c r="M43" s="24">
        <v>0</v>
      </c>
      <c r="N43" s="24">
        <v>0</v>
      </c>
      <c r="O43" s="24">
        <v>0</v>
      </c>
      <c r="P43" s="24">
        <v>0</v>
      </c>
      <c r="Q43" s="24">
        <v>0</v>
      </c>
      <c r="R43" s="24">
        <v>0</v>
      </c>
      <c r="S43" s="24">
        <v>1</v>
      </c>
      <c r="T43" s="24">
        <v>1</v>
      </c>
      <c r="U43" s="24">
        <v>0</v>
      </c>
      <c r="V43" s="24">
        <v>0</v>
      </c>
      <c r="W43" s="24">
        <v>0</v>
      </c>
      <c r="X43" s="24">
        <v>0</v>
      </c>
      <c r="Y43" s="24">
        <v>0</v>
      </c>
      <c r="Z43" s="24">
        <v>0</v>
      </c>
      <c r="AA43" s="24">
        <v>0</v>
      </c>
      <c r="AB43" s="24">
        <v>0</v>
      </c>
      <c r="AC43" s="24">
        <v>0</v>
      </c>
      <c r="AD43" s="24">
        <v>0</v>
      </c>
      <c r="AE43" s="24">
        <v>0</v>
      </c>
      <c r="AF43" s="24">
        <v>0</v>
      </c>
      <c r="AG43" s="24">
        <v>0</v>
      </c>
      <c r="AH43" s="24">
        <v>0</v>
      </c>
      <c r="AI43" s="24">
        <v>0</v>
      </c>
      <c r="AJ43" s="24">
        <v>0</v>
      </c>
      <c r="AK43" s="24">
        <v>0</v>
      </c>
      <c r="AL43" s="24">
        <v>0</v>
      </c>
      <c r="AM43" s="24">
        <v>0</v>
      </c>
      <c r="AN43" s="24">
        <v>0</v>
      </c>
      <c r="AO43" s="24">
        <v>0</v>
      </c>
      <c r="AP43" s="24">
        <v>0</v>
      </c>
      <c r="AQ43" s="24">
        <v>0</v>
      </c>
      <c r="AR43" s="24">
        <v>0</v>
      </c>
      <c r="AS43" s="24">
        <v>0</v>
      </c>
      <c r="AT43" s="24">
        <v>0</v>
      </c>
      <c r="AU43" s="24">
        <v>1</v>
      </c>
      <c r="AV43" s="24">
        <v>0</v>
      </c>
      <c r="AW43" s="24">
        <v>1</v>
      </c>
      <c r="AX43" s="24">
        <v>1</v>
      </c>
      <c r="AY43" s="24">
        <v>1</v>
      </c>
      <c r="AZ43" s="24">
        <v>1</v>
      </c>
      <c r="BA43" s="24">
        <v>0</v>
      </c>
      <c r="BB43" s="24">
        <v>0</v>
      </c>
      <c r="BC43" s="24">
        <v>1</v>
      </c>
      <c r="BD43" s="24">
        <v>0</v>
      </c>
      <c r="BE43" s="24">
        <v>1</v>
      </c>
      <c r="BF43" s="24">
        <v>0</v>
      </c>
      <c r="BG43" s="24">
        <v>0</v>
      </c>
      <c r="BH43" s="24">
        <v>0</v>
      </c>
      <c r="BI43" s="24">
        <v>0</v>
      </c>
      <c r="BJ43" s="24">
        <v>0</v>
      </c>
      <c r="BK43" s="24">
        <v>1</v>
      </c>
      <c r="BL43" s="24">
        <v>0</v>
      </c>
      <c r="BM43" s="24">
        <v>0</v>
      </c>
      <c r="BN43" s="24">
        <v>0</v>
      </c>
      <c r="BO43" s="24">
        <v>0</v>
      </c>
      <c r="BP43" s="24">
        <v>0</v>
      </c>
      <c r="BQ43" s="24">
        <v>0</v>
      </c>
      <c r="BR43" s="24">
        <v>0</v>
      </c>
      <c r="BS43" s="24">
        <v>0</v>
      </c>
      <c r="BT43" s="24">
        <v>0</v>
      </c>
    </row>
    <row r="44" spans="1:72">
      <c r="A44" s="24">
        <v>39</v>
      </c>
      <c r="B44" s="34">
        <v>2</v>
      </c>
      <c r="C44" s="23">
        <v>4</v>
      </c>
      <c r="D44" s="23">
        <v>0</v>
      </c>
      <c r="E44" s="23">
        <v>10</v>
      </c>
      <c r="F44" s="23">
        <v>87</v>
      </c>
      <c r="G44" s="23">
        <v>10</v>
      </c>
      <c r="H44" s="23">
        <v>15</v>
      </c>
      <c r="I44" s="23">
        <v>20</v>
      </c>
      <c r="J44" s="23">
        <v>10</v>
      </c>
      <c r="K44" s="23">
        <v>0</v>
      </c>
      <c r="L44" s="23">
        <v>0</v>
      </c>
      <c r="M44" s="23">
        <v>10</v>
      </c>
      <c r="N44" s="23">
        <v>0</v>
      </c>
      <c r="O44" s="23">
        <v>7</v>
      </c>
      <c r="P44" s="23">
        <v>24</v>
      </c>
      <c r="Q44" s="23">
        <v>20</v>
      </c>
      <c r="R44" s="23">
        <v>1</v>
      </c>
      <c r="S44" s="23">
        <v>1</v>
      </c>
      <c r="T44" s="23">
        <v>0</v>
      </c>
      <c r="U44" s="23">
        <v>1</v>
      </c>
      <c r="V44" s="23">
        <v>0</v>
      </c>
      <c r="W44" s="23">
        <v>0</v>
      </c>
      <c r="X44" s="23">
        <v>0</v>
      </c>
      <c r="Y44" s="23">
        <v>0</v>
      </c>
      <c r="Z44" s="23">
        <v>0</v>
      </c>
      <c r="AA44" s="23">
        <v>0</v>
      </c>
      <c r="AB44" s="23">
        <v>0</v>
      </c>
      <c r="AC44" s="23">
        <v>0</v>
      </c>
      <c r="AD44" s="23">
        <v>0</v>
      </c>
      <c r="AE44" s="23">
        <v>0</v>
      </c>
      <c r="AF44" s="23">
        <v>0</v>
      </c>
      <c r="AG44" s="23">
        <v>0</v>
      </c>
      <c r="AH44" s="23">
        <v>0</v>
      </c>
      <c r="AI44" s="23">
        <v>0</v>
      </c>
      <c r="AJ44" s="23">
        <v>0</v>
      </c>
      <c r="AK44" s="23">
        <v>0</v>
      </c>
      <c r="AL44" s="23">
        <v>0</v>
      </c>
      <c r="AM44" s="23">
        <v>0</v>
      </c>
      <c r="AN44" s="23">
        <v>0</v>
      </c>
      <c r="AO44" s="23">
        <v>0</v>
      </c>
      <c r="AP44" s="23">
        <v>0</v>
      </c>
      <c r="AQ44" s="23">
        <v>0</v>
      </c>
      <c r="AR44" s="23">
        <v>0</v>
      </c>
      <c r="AS44" s="23">
        <v>0</v>
      </c>
      <c r="AT44" s="34">
        <v>1</v>
      </c>
      <c r="AU44" s="23">
        <v>1</v>
      </c>
      <c r="AV44" s="23">
        <v>0</v>
      </c>
      <c r="AW44" s="23">
        <v>0</v>
      </c>
      <c r="AX44" s="23">
        <v>0</v>
      </c>
      <c r="AY44" s="23">
        <v>0</v>
      </c>
      <c r="AZ44" s="23">
        <v>1</v>
      </c>
      <c r="BA44" s="23">
        <v>0</v>
      </c>
      <c r="BB44" s="23">
        <v>1</v>
      </c>
      <c r="BC44" s="23">
        <v>0</v>
      </c>
      <c r="BD44" s="23">
        <v>0</v>
      </c>
      <c r="BE44" s="23">
        <v>1</v>
      </c>
      <c r="BF44" s="23">
        <v>0</v>
      </c>
      <c r="BG44" s="23">
        <v>0</v>
      </c>
      <c r="BH44" s="23">
        <v>0</v>
      </c>
      <c r="BI44" s="23">
        <v>0</v>
      </c>
      <c r="BJ44" s="23">
        <v>1</v>
      </c>
      <c r="BK44" s="23">
        <v>0</v>
      </c>
      <c r="BL44" s="23">
        <v>0</v>
      </c>
      <c r="BM44" s="23">
        <v>0</v>
      </c>
      <c r="BN44" s="23">
        <v>0</v>
      </c>
      <c r="BO44" s="23">
        <v>0</v>
      </c>
      <c r="BP44" s="23">
        <v>0</v>
      </c>
      <c r="BQ44" s="23">
        <v>0</v>
      </c>
      <c r="BR44" s="23">
        <v>0</v>
      </c>
      <c r="BS44" s="23">
        <v>0</v>
      </c>
      <c r="BT44" s="23">
        <v>0</v>
      </c>
    </row>
    <row r="45" spans="1:72">
      <c r="A45" s="24">
        <v>40</v>
      </c>
      <c r="B45" s="34">
        <v>2</v>
      </c>
      <c r="C45" s="23">
        <v>3</v>
      </c>
      <c r="D45" s="23">
        <v>10</v>
      </c>
      <c r="E45" s="23">
        <v>0</v>
      </c>
      <c r="F45" s="23">
        <v>9</v>
      </c>
      <c r="G45" s="23">
        <v>15</v>
      </c>
      <c r="H45" s="23">
        <v>20</v>
      </c>
      <c r="I45" s="23">
        <v>0</v>
      </c>
      <c r="J45" s="23">
        <v>10</v>
      </c>
      <c r="K45" s="23">
        <v>20</v>
      </c>
      <c r="L45" s="23">
        <v>0</v>
      </c>
      <c r="M45" s="23">
        <v>0</v>
      </c>
      <c r="N45" s="23">
        <v>0</v>
      </c>
      <c r="O45" s="23">
        <v>4</v>
      </c>
      <c r="P45" s="23">
        <v>35</v>
      </c>
      <c r="Q45" s="23">
        <v>51</v>
      </c>
      <c r="R45" s="23">
        <v>1</v>
      </c>
      <c r="S45" s="23">
        <v>0</v>
      </c>
      <c r="T45" s="23">
        <v>0</v>
      </c>
      <c r="U45" s="23">
        <v>0</v>
      </c>
      <c r="V45" s="23">
        <v>0</v>
      </c>
      <c r="W45" s="23">
        <v>0</v>
      </c>
      <c r="X45" s="23">
        <v>0</v>
      </c>
      <c r="Y45" s="23">
        <v>1</v>
      </c>
      <c r="Z45" s="23">
        <v>0</v>
      </c>
      <c r="AA45" s="23">
        <v>0</v>
      </c>
      <c r="AB45" s="23">
        <v>0</v>
      </c>
      <c r="AC45" s="23">
        <v>0</v>
      </c>
      <c r="AD45" s="23">
        <v>0</v>
      </c>
      <c r="AE45" s="23">
        <v>0</v>
      </c>
      <c r="AF45" s="23">
        <v>0</v>
      </c>
      <c r="AG45" s="23">
        <v>0</v>
      </c>
      <c r="AH45" s="23">
        <v>0</v>
      </c>
      <c r="AI45" s="23">
        <v>0</v>
      </c>
      <c r="AJ45" s="23">
        <v>0</v>
      </c>
      <c r="AK45" s="23">
        <v>0</v>
      </c>
      <c r="AL45" s="23">
        <v>0</v>
      </c>
      <c r="AM45" s="23">
        <v>0</v>
      </c>
      <c r="AN45" s="23">
        <v>0</v>
      </c>
      <c r="AO45" s="23">
        <v>0</v>
      </c>
      <c r="AP45" s="23">
        <v>0</v>
      </c>
      <c r="AQ45" s="23">
        <v>0</v>
      </c>
      <c r="AR45" s="23">
        <v>0</v>
      </c>
      <c r="AS45" s="23">
        <v>0</v>
      </c>
      <c r="AT45" s="34">
        <v>1</v>
      </c>
      <c r="AU45" s="23">
        <v>1</v>
      </c>
      <c r="AV45" s="23">
        <v>0</v>
      </c>
      <c r="AW45" s="23">
        <v>0</v>
      </c>
      <c r="AX45" s="23">
        <v>0</v>
      </c>
      <c r="AY45" s="23">
        <v>0</v>
      </c>
      <c r="AZ45" s="23">
        <v>0</v>
      </c>
      <c r="BA45" s="23">
        <v>0</v>
      </c>
      <c r="BB45" s="23">
        <v>0</v>
      </c>
      <c r="BC45" s="23">
        <v>0</v>
      </c>
      <c r="BD45" s="23">
        <v>1</v>
      </c>
      <c r="BE45" s="23">
        <v>0</v>
      </c>
      <c r="BF45" s="23">
        <v>0</v>
      </c>
      <c r="BG45" s="23">
        <v>0</v>
      </c>
      <c r="BH45" s="23">
        <v>1</v>
      </c>
      <c r="BI45" s="23">
        <v>0</v>
      </c>
      <c r="BJ45" s="23">
        <v>0</v>
      </c>
      <c r="BK45" s="23">
        <v>0</v>
      </c>
      <c r="BL45" s="23">
        <v>0</v>
      </c>
      <c r="BM45" s="23">
        <v>0</v>
      </c>
      <c r="BN45" s="23">
        <v>0</v>
      </c>
      <c r="BO45" s="23">
        <v>0</v>
      </c>
      <c r="BP45" s="23">
        <v>0</v>
      </c>
      <c r="BQ45" s="23">
        <v>0</v>
      </c>
      <c r="BR45" s="23">
        <v>0</v>
      </c>
      <c r="BS45" s="23">
        <v>0</v>
      </c>
      <c r="BT45" s="23">
        <v>0</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rgb="FFFFFF00"/>
  </sheetPr>
  <dimension ref="A1:BS46"/>
  <sheetViews>
    <sheetView tabSelected="1" workbookViewId="0">
      <pane xSplit="1" ySplit="3" topLeftCell="B27" activePane="bottomRight" state="frozen"/>
      <selection pane="topRight" activeCell="B1" sqref="B1"/>
      <selection pane="bottomLeft" activeCell="A4" sqref="A4"/>
      <selection pane="bottomRight" sqref="A1:XFD1048576"/>
    </sheetView>
  </sheetViews>
  <sheetFormatPr defaultRowHeight="15"/>
  <cols>
    <col min="1" max="1" width="7.5" style="22" customWidth="1"/>
    <col min="2" max="71" width="7.25" style="22" customWidth="1"/>
    <col min="72" max="16384" width="9" style="1"/>
  </cols>
  <sheetData>
    <row r="1" spans="1:71">
      <c r="A1" s="24" t="s">
        <v>244</v>
      </c>
      <c r="B1" s="25" t="s">
        <v>242</v>
      </c>
      <c r="C1" s="25" t="s">
        <v>287</v>
      </c>
      <c r="D1" s="25" t="s">
        <v>8</v>
      </c>
      <c r="E1" s="25" t="s">
        <v>16</v>
      </c>
      <c r="F1" s="25" t="s">
        <v>17</v>
      </c>
      <c r="G1" s="25" t="s">
        <v>18</v>
      </c>
      <c r="H1" s="25" t="s">
        <v>19</v>
      </c>
      <c r="I1" s="25" t="s">
        <v>20</v>
      </c>
      <c r="J1" s="25" t="s">
        <v>21</v>
      </c>
      <c r="K1" s="25" t="s">
        <v>22</v>
      </c>
      <c r="L1" s="25" t="s">
        <v>23</v>
      </c>
      <c r="M1" s="48" t="s">
        <v>24</v>
      </c>
      <c r="N1" s="45" t="s">
        <v>25</v>
      </c>
      <c r="O1" s="25" t="s">
        <v>26</v>
      </c>
      <c r="P1" s="25" t="s">
        <v>272</v>
      </c>
      <c r="Q1" s="25" t="s">
        <v>274</v>
      </c>
      <c r="R1" s="25" t="s">
        <v>265</v>
      </c>
      <c r="S1" s="25" t="s">
        <v>266</v>
      </c>
      <c r="T1" s="25" t="s">
        <v>267</v>
      </c>
      <c r="U1" s="25" t="s">
        <v>268</v>
      </c>
      <c r="V1" s="25" t="s">
        <v>269</v>
      </c>
      <c r="W1" s="25" t="s">
        <v>270</v>
      </c>
      <c r="X1" s="25" t="s">
        <v>271</v>
      </c>
      <c r="Y1" s="25" t="s">
        <v>257</v>
      </c>
      <c r="Z1" s="25" t="s">
        <v>258</v>
      </c>
      <c r="AA1" s="25" t="s">
        <v>259</v>
      </c>
      <c r="AB1" s="25" t="s">
        <v>260</v>
      </c>
      <c r="AC1" s="25" t="s">
        <v>261</v>
      </c>
      <c r="AD1" s="25" t="s">
        <v>262</v>
      </c>
      <c r="AE1" s="25" t="s">
        <v>263</v>
      </c>
      <c r="AF1" s="25" t="s">
        <v>264</v>
      </c>
      <c r="AG1" s="25" t="s">
        <v>73</v>
      </c>
      <c r="AH1" s="25" t="s">
        <v>74</v>
      </c>
      <c r="AI1" s="25" t="s">
        <v>75</v>
      </c>
      <c r="AJ1" s="25" t="s">
        <v>76</v>
      </c>
      <c r="AK1" s="25" t="s">
        <v>77</v>
      </c>
      <c r="AL1" s="25" t="s">
        <v>78</v>
      </c>
      <c r="AM1" s="25" t="s">
        <v>79</v>
      </c>
      <c r="AN1" s="25" t="s">
        <v>80</v>
      </c>
      <c r="AO1" s="25" t="s">
        <v>243</v>
      </c>
      <c r="AP1" s="25" t="s">
        <v>253</v>
      </c>
      <c r="AQ1" s="25" t="s">
        <v>254</v>
      </c>
      <c r="AR1" s="25" t="s">
        <v>255</v>
      </c>
      <c r="AS1" s="25" t="s">
        <v>256</v>
      </c>
      <c r="AT1" s="25" t="s">
        <v>91</v>
      </c>
      <c r="AU1" s="25" t="s">
        <v>92</v>
      </c>
      <c r="AV1" s="25" t="s">
        <v>93</v>
      </c>
      <c r="AW1" s="25" t="s">
        <v>94</v>
      </c>
      <c r="AX1" s="25" t="s">
        <v>95</v>
      </c>
      <c r="AY1" s="25" t="s">
        <v>96</v>
      </c>
      <c r="AZ1" s="25" t="s">
        <v>97</v>
      </c>
      <c r="BA1" s="25" t="s">
        <v>98</v>
      </c>
      <c r="BB1" s="25" t="s">
        <v>245</v>
      </c>
      <c r="BC1" s="25" t="s">
        <v>246</v>
      </c>
      <c r="BD1" s="25" t="s">
        <v>247</v>
      </c>
      <c r="BE1" s="25" t="s">
        <v>248</v>
      </c>
      <c r="BF1" s="25" t="s">
        <v>249</v>
      </c>
      <c r="BG1" s="25" t="s">
        <v>250</v>
      </c>
      <c r="BH1" s="24" t="s">
        <v>251</v>
      </c>
      <c r="BI1" s="25" t="s">
        <v>125</v>
      </c>
      <c r="BJ1" s="25" t="s">
        <v>126</v>
      </c>
      <c r="BK1" s="25" t="s">
        <v>127</v>
      </c>
      <c r="BL1" s="25" t="s">
        <v>128</v>
      </c>
      <c r="BM1" s="25" t="s">
        <v>129</v>
      </c>
      <c r="BN1" s="25" t="s">
        <v>130</v>
      </c>
      <c r="BO1" s="25" t="s">
        <v>131</v>
      </c>
      <c r="BP1" s="25" t="s">
        <v>132</v>
      </c>
      <c r="BQ1" s="25" t="s">
        <v>133</v>
      </c>
      <c r="BR1" s="25" t="s">
        <v>134</v>
      </c>
      <c r="BS1" s="25" t="s">
        <v>135</v>
      </c>
    </row>
    <row r="2" spans="1:71">
      <c r="A2" s="24">
        <v>1</v>
      </c>
      <c r="B2" s="46">
        <v>1</v>
      </c>
      <c r="C2" s="46">
        <v>2</v>
      </c>
      <c r="D2" s="46">
        <v>7</v>
      </c>
      <c r="E2" s="46">
        <v>0</v>
      </c>
      <c r="F2" s="46">
        <v>0</v>
      </c>
      <c r="G2" s="46">
        <v>20</v>
      </c>
      <c r="H2" s="46">
        <v>30</v>
      </c>
      <c r="I2" s="46">
        <v>0</v>
      </c>
      <c r="J2" s="46">
        <v>0</v>
      </c>
      <c r="K2" s="46">
        <v>0</v>
      </c>
      <c r="L2" s="46">
        <v>0</v>
      </c>
      <c r="M2" s="46">
        <v>0</v>
      </c>
      <c r="N2" s="46">
        <v>0</v>
      </c>
      <c r="O2" s="46">
        <v>0</v>
      </c>
      <c r="P2" s="46">
        <v>43</v>
      </c>
      <c r="Q2" s="46">
        <v>82</v>
      </c>
      <c r="R2" s="46">
        <v>0</v>
      </c>
      <c r="S2" s="46">
        <v>1</v>
      </c>
      <c r="T2" s="46">
        <v>0</v>
      </c>
      <c r="U2" s="46">
        <v>0</v>
      </c>
      <c r="V2" s="46">
        <v>1</v>
      </c>
      <c r="W2" s="46">
        <v>0</v>
      </c>
      <c r="X2" s="46">
        <v>0</v>
      </c>
      <c r="Y2" s="46">
        <v>0</v>
      </c>
      <c r="Z2" s="46">
        <v>0</v>
      </c>
      <c r="AA2" s="46">
        <v>0</v>
      </c>
      <c r="AB2" s="46">
        <v>0</v>
      </c>
      <c r="AC2" s="46">
        <v>0</v>
      </c>
      <c r="AD2" s="46">
        <v>0</v>
      </c>
      <c r="AE2" s="46">
        <v>0</v>
      </c>
      <c r="AF2" s="46">
        <v>0</v>
      </c>
      <c r="AG2" s="46">
        <v>0</v>
      </c>
      <c r="AH2" s="46">
        <v>0</v>
      </c>
      <c r="AI2" s="46">
        <v>0</v>
      </c>
      <c r="AJ2" s="46">
        <v>0</v>
      </c>
      <c r="AK2" s="46">
        <v>0</v>
      </c>
      <c r="AL2" s="46">
        <v>0</v>
      </c>
      <c r="AM2" s="46">
        <v>0</v>
      </c>
      <c r="AN2" s="46">
        <v>0</v>
      </c>
      <c r="AO2" s="46">
        <v>0</v>
      </c>
      <c r="AP2" s="46">
        <v>0</v>
      </c>
      <c r="AQ2" s="46">
        <v>0</v>
      </c>
      <c r="AR2" s="46">
        <v>0</v>
      </c>
      <c r="AS2" s="46">
        <v>0</v>
      </c>
      <c r="AT2" s="46">
        <v>1</v>
      </c>
      <c r="AU2" s="46">
        <v>1</v>
      </c>
      <c r="AV2" s="46">
        <v>0</v>
      </c>
      <c r="AW2" s="46">
        <v>1</v>
      </c>
      <c r="AX2" s="46">
        <v>0</v>
      </c>
      <c r="AY2" s="46">
        <v>0</v>
      </c>
      <c r="AZ2" s="46">
        <v>0</v>
      </c>
      <c r="BA2" s="46">
        <v>0</v>
      </c>
      <c r="BB2" s="46">
        <v>0</v>
      </c>
      <c r="BC2" s="46">
        <v>0</v>
      </c>
      <c r="BD2" s="46">
        <v>0</v>
      </c>
      <c r="BE2" s="46">
        <v>0</v>
      </c>
      <c r="BF2" s="46">
        <v>1</v>
      </c>
      <c r="BG2" s="46">
        <v>1</v>
      </c>
      <c r="BH2" s="46">
        <v>0</v>
      </c>
      <c r="BI2" s="46">
        <v>0</v>
      </c>
      <c r="BJ2" s="46">
        <v>0</v>
      </c>
      <c r="BK2" s="46">
        <v>0</v>
      </c>
      <c r="BL2" s="46">
        <v>1</v>
      </c>
      <c r="BM2" s="46">
        <v>0</v>
      </c>
      <c r="BN2" s="46">
        <v>0</v>
      </c>
      <c r="BO2" s="46">
        <v>0</v>
      </c>
      <c r="BP2" s="46">
        <v>0</v>
      </c>
      <c r="BQ2" s="46">
        <v>0</v>
      </c>
      <c r="BR2" s="46">
        <v>0</v>
      </c>
      <c r="BS2" s="46">
        <v>0</v>
      </c>
    </row>
    <row r="3" spans="1:71">
      <c r="A3" s="24">
        <v>2</v>
      </c>
      <c r="B3" s="46">
        <v>1</v>
      </c>
      <c r="C3" s="46">
        <v>4</v>
      </c>
      <c r="D3" s="46">
        <v>2</v>
      </c>
      <c r="E3" s="46">
        <v>0</v>
      </c>
      <c r="F3" s="46">
        <v>0</v>
      </c>
      <c r="G3" s="46">
        <v>20</v>
      </c>
      <c r="H3" s="46">
        <v>0</v>
      </c>
      <c r="I3" s="46">
        <v>0</v>
      </c>
      <c r="J3" s="46">
        <v>0</v>
      </c>
      <c r="K3" s="46">
        <v>0</v>
      </c>
      <c r="L3" s="46">
        <v>0</v>
      </c>
      <c r="M3" s="46">
        <v>120</v>
      </c>
      <c r="N3" s="46">
        <v>0</v>
      </c>
      <c r="O3" s="46">
        <v>2</v>
      </c>
      <c r="P3" s="46">
        <v>53</v>
      </c>
      <c r="Q3" s="46">
        <v>43</v>
      </c>
      <c r="R3" s="46">
        <v>1</v>
      </c>
      <c r="S3" s="46">
        <v>0</v>
      </c>
      <c r="T3" s="46">
        <v>0</v>
      </c>
      <c r="U3" s="46">
        <v>0</v>
      </c>
      <c r="V3" s="46">
        <v>1</v>
      </c>
      <c r="W3" s="46">
        <v>0</v>
      </c>
      <c r="X3" s="46">
        <v>0</v>
      </c>
      <c r="Y3" s="46">
        <v>0</v>
      </c>
      <c r="Z3" s="46">
        <v>0</v>
      </c>
      <c r="AA3" s="46">
        <v>0</v>
      </c>
      <c r="AB3" s="46">
        <v>0</v>
      </c>
      <c r="AC3" s="46">
        <v>0</v>
      </c>
      <c r="AD3" s="46">
        <v>0</v>
      </c>
      <c r="AE3" s="46">
        <v>0</v>
      </c>
      <c r="AF3" s="46">
        <v>0</v>
      </c>
      <c r="AG3" s="46">
        <v>0</v>
      </c>
      <c r="AH3" s="46">
        <v>0</v>
      </c>
      <c r="AI3" s="46">
        <v>0</v>
      </c>
      <c r="AJ3" s="46">
        <v>0</v>
      </c>
      <c r="AK3" s="46">
        <v>0</v>
      </c>
      <c r="AL3" s="46">
        <v>0</v>
      </c>
      <c r="AM3" s="46">
        <v>0</v>
      </c>
      <c r="AN3" s="46">
        <v>0</v>
      </c>
      <c r="AO3" s="46">
        <v>1</v>
      </c>
      <c r="AP3" s="46">
        <v>0</v>
      </c>
      <c r="AQ3" s="46">
        <v>0</v>
      </c>
      <c r="AR3" s="46">
        <v>0</v>
      </c>
      <c r="AS3" s="46">
        <v>0</v>
      </c>
      <c r="AT3" s="46">
        <v>1</v>
      </c>
      <c r="AU3" s="46">
        <v>0</v>
      </c>
      <c r="AV3" s="46">
        <v>0</v>
      </c>
      <c r="AW3" s="46">
        <v>0</v>
      </c>
      <c r="AX3" s="46">
        <v>0</v>
      </c>
      <c r="AY3" s="46">
        <v>1</v>
      </c>
      <c r="AZ3" s="46">
        <v>0</v>
      </c>
      <c r="BA3" s="46">
        <v>0</v>
      </c>
      <c r="BB3" s="46">
        <v>0</v>
      </c>
      <c r="BC3" s="46">
        <v>0</v>
      </c>
      <c r="BD3" s="46">
        <v>1</v>
      </c>
      <c r="BE3" s="46">
        <v>0</v>
      </c>
      <c r="BF3" s="46">
        <v>1</v>
      </c>
      <c r="BG3" s="46">
        <v>1</v>
      </c>
      <c r="BH3" s="46">
        <v>0</v>
      </c>
      <c r="BI3" s="46">
        <v>1</v>
      </c>
      <c r="BJ3" s="46">
        <v>0</v>
      </c>
      <c r="BK3" s="46">
        <v>0</v>
      </c>
      <c r="BL3" s="46">
        <v>0</v>
      </c>
      <c r="BM3" s="46">
        <v>0</v>
      </c>
      <c r="BN3" s="46">
        <v>0</v>
      </c>
      <c r="BO3" s="46">
        <v>0</v>
      </c>
      <c r="BP3" s="46">
        <v>0</v>
      </c>
      <c r="BQ3" s="46">
        <v>0</v>
      </c>
      <c r="BR3" s="46">
        <v>0</v>
      </c>
      <c r="BS3" s="46">
        <v>1</v>
      </c>
    </row>
    <row r="4" spans="1:71">
      <c r="A4" s="24">
        <v>3</v>
      </c>
      <c r="B4" s="46">
        <v>1</v>
      </c>
      <c r="C4" s="46">
        <v>4</v>
      </c>
      <c r="D4" s="46">
        <v>30</v>
      </c>
      <c r="E4" s="46">
        <v>20</v>
      </c>
      <c r="F4" s="46">
        <v>0</v>
      </c>
      <c r="G4" s="46">
        <v>20</v>
      </c>
      <c r="H4" s="46">
        <v>20</v>
      </c>
      <c r="I4" s="46">
        <v>15</v>
      </c>
      <c r="J4" s="46">
        <v>15</v>
      </c>
      <c r="K4" s="46">
        <v>20</v>
      </c>
      <c r="L4" s="46">
        <v>10</v>
      </c>
      <c r="M4" s="46">
        <v>10</v>
      </c>
      <c r="N4" s="46">
        <v>15</v>
      </c>
      <c r="O4" s="46">
        <v>0</v>
      </c>
      <c r="P4" s="46">
        <v>41</v>
      </c>
      <c r="Q4" s="46">
        <v>33</v>
      </c>
      <c r="R4" s="46">
        <v>0</v>
      </c>
      <c r="S4" s="46">
        <v>0</v>
      </c>
      <c r="T4" s="46">
        <v>0</v>
      </c>
      <c r="U4" s="46">
        <v>0</v>
      </c>
      <c r="V4" s="46">
        <v>0</v>
      </c>
      <c r="W4" s="46">
        <v>0</v>
      </c>
      <c r="X4" s="46">
        <v>0</v>
      </c>
      <c r="Y4" s="46">
        <v>0</v>
      </c>
      <c r="Z4" s="46">
        <v>0</v>
      </c>
      <c r="AA4" s="46">
        <v>0</v>
      </c>
      <c r="AB4" s="46">
        <v>0</v>
      </c>
      <c r="AC4" s="46">
        <v>0</v>
      </c>
      <c r="AD4" s="46">
        <v>0</v>
      </c>
      <c r="AE4" s="46">
        <v>0</v>
      </c>
      <c r="AF4" s="46">
        <v>0</v>
      </c>
      <c r="AG4" s="46">
        <v>0</v>
      </c>
      <c r="AH4" s="46">
        <v>0</v>
      </c>
      <c r="AI4" s="46">
        <v>1</v>
      </c>
      <c r="AJ4" s="46">
        <v>1</v>
      </c>
      <c r="AK4" s="46">
        <v>0</v>
      </c>
      <c r="AL4" s="46">
        <v>0</v>
      </c>
      <c r="AM4" s="46">
        <v>0</v>
      </c>
      <c r="AN4" s="46">
        <v>0</v>
      </c>
      <c r="AO4" s="46">
        <v>0</v>
      </c>
      <c r="AP4" s="46">
        <v>1</v>
      </c>
      <c r="AQ4" s="46">
        <v>1</v>
      </c>
      <c r="AR4" s="46">
        <v>0</v>
      </c>
      <c r="AS4" s="46">
        <v>0</v>
      </c>
      <c r="AT4" s="46">
        <v>1</v>
      </c>
      <c r="AU4" s="46">
        <v>1</v>
      </c>
      <c r="AV4" s="46">
        <v>0</v>
      </c>
      <c r="AW4" s="46">
        <v>0</v>
      </c>
      <c r="AX4" s="46">
        <v>0</v>
      </c>
      <c r="AY4" s="46">
        <v>0</v>
      </c>
      <c r="AZ4" s="46">
        <v>1</v>
      </c>
      <c r="BA4" s="46">
        <v>0</v>
      </c>
      <c r="BB4" s="46">
        <v>0</v>
      </c>
      <c r="BC4" s="46">
        <v>0</v>
      </c>
      <c r="BD4" s="46">
        <v>1</v>
      </c>
      <c r="BE4" s="46">
        <v>0</v>
      </c>
      <c r="BF4" s="46">
        <v>0</v>
      </c>
      <c r="BG4" s="46">
        <v>0</v>
      </c>
      <c r="BH4" s="46">
        <v>0</v>
      </c>
      <c r="BI4" s="46">
        <v>0</v>
      </c>
      <c r="BJ4" s="46">
        <v>0</v>
      </c>
      <c r="BK4" s="46">
        <v>0</v>
      </c>
      <c r="BL4" s="46">
        <v>0</v>
      </c>
      <c r="BM4" s="46">
        <v>0</v>
      </c>
      <c r="BN4" s="46">
        <v>0</v>
      </c>
      <c r="BO4" s="46">
        <v>0</v>
      </c>
      <c r="BP4" s="46">
        <v>0</v>
      </c>
      <c r="BQ4" s="46">
        <v>0</v>
      </c>
      <c r="BR4" s="46">
        <v>0</v>
      </c>
      <c r="BS4" s="46">
        <v>0</v>
      </c>
    </row>
    <row r="5" spans="1:71">
      <c r="A5" s="24">
        <v>4</v>
      </c>
      <c r="B5" s="46">
        <v>1</v>
      </c>
      <c r="C5" s="46">
        <v>3</v>
      </c>
      <c r="D5" s="46">
        <v>10</v>
      </c>
      <c r="E5" s="46">
        <v>0</v>
      </c>
      <c r="F5" s="46">
        <v>0</v>
      </c>
      <c r="G5" s="46">
        <v>30</v>
      </c>
      <c r="H5" s="46">
        <v>20</v>
      </c>
      <c r="I5" s="46">
        <v>0</v>
      </c>
      <c r="J5" s="46">
        <v>0</v>
      </c>
      <c r="K5" s="46">
        <v>0</v>
      </c>
      <c r="L5" s="46">
        <v>0</v>
      </c>
      <c r="M5" s="46">
        <v>0</v>
      </c>
      <c r="N5" s="46">
        <v>30</v>
      </c>
      <c r="O5" s="46">
        <v>0</v>
      </c>
      <c r="P5" s="46">
        <v>61</v>
      </c>
      <c r="Q5" s="46">
        <v>52</v>
      </c>
      <c r="R5" s="46">
        <v>1</v>
      </c>
      <c r="S5" s="46">
        <v>1</v>
      </c>
      <c r="T5" s="46">
        <v>1</v>
      </c>
      <c r="U5" s="46">
        <v>0</v>
      </c>
      <c r="V5" s="46">
        <v>0</v>
      </c>
      <c r="W5" s="46">
        <v>1</v>
      </c>
      <c r="X5" s="46">
        <v>0</v>
      </c>
      <c r="Y5" s="46">
        <v>0</v>
      </c>
      <c r="Z5" s="46">
        <v>0</v>
      </c>
      <c r="AA5" s="46">
        <v>0</v>
      </c>
      <c r="AB5" s="46">
        <v>0</v>
      </c>
      <c r="AC5" s="46">
        <v>0</v>
      </c>
      <c r="AD5" s="46">
        <v>0</v>
      </c>
      <c r="AE5" s="46">
        <v>0</v>
      </c>
      <c r="AF5" s="46">
        <v>0</v>
      </c>
      <c r="AG5" s="46">
        <v>0</v>
      </c>
      <c r="AH5" s="46">
        <v>0</v>
      </c>
      <c r="AI5" s="46">
        <v>0</v>
      </c>
      <c r="AJ5" s="46">
        <v>0</v>
      </c>
      <c r="AK5" s="46">
        <v>0</v>
      </c>
      <c r="AL5" s="46">
        <v>0</v>
      </c>
      <c r="AM5" s="46">
        <v>0</v>
      </c>
      <c r="AN5" s="46">
        <v>0</v>
      </c>
      <c r="AO5" s="46">
        <v>0</v>
      </c>
      <c r="AP5" s="46">
        <v>0</v>
      </c>
      <c r="AQ5" s="46">
        <v>0</v>
      </c>
      <c r="AR5" s="46">
        <v>0</v>
      </c>
      <c r="AS5" s="46">
        <v>0</v>
      </c>
      <c r="AT5" s="46">
        <v>0</v>
      </c>
      <c r="AU5" s="46">
        <v>0</v>
      </c>
      <c r="AV5" s="46">
        <v>0</v>
      </c>
      <c r="AW5" s="46">
        <v>0</v>
      </c>
      <c r="AX5" s="46">
        <v>0</v>
      </c>
      <c r="AY5" s="46">
        <v>1</v>
      </c>
      <c r="AZ5" s="46">
        <v>0</v>
      </c>
      <c r="BA5" s="46">
        <v>0</v>
      </c>
      <c r="BB5" s="46">
        <v>0</v>
      </c>
      <c r="BC5" s="46">
        <v>1</v>
      </c>
      <c r="BD5" s="46">
        <v>0</v>
      </c>
      <c r="BE5" s="46">
        <v>0</v>
      </c>
      <c r="BF5" s="46">
        <v>0</v>
      </c>
      <c r="BG5" s="46">
        <v>0</v>
      </c>
      <c r="BH5" s="46">
        <v>0</v>
      </c>
      <c r="BI5" s="46">
        <v>0</v>
      </c>
      <c r="BJ5" s="46">
        <v>0</v>
      </c>
      <c r="BK5" s="46">
        <v>0</v>
      </c>
      <c r="BL5" s="46">
        <v>0</v>
      </c>
      <c r="BM5" s="46">
        <v>1</v>
      </c>
      <c r="BN5" s="46">
        <v>0</v>
      </c>
      <c r="BO5" s="46">
        <v>1</v>
      </c>
      <c r="BP5" s="46">
        <v>0</v>
      </c>
      <c r="BQ5" s="46">
        <v>0</v>
      </c>
      <c r="BR5" s="46">
        <v>0</v>
      </c>
      <c r="BS5" s="46">
        <v>0</v>
      </c>
    </row>
    <row r="6" spans="1:71">
      <c r="A6" s="24">
        <v>5</v>
      </c>
      <c r="B6" s="46">
        <v>1</v>
      </c>
      <c r="C6" s="46">
        <v>3</v>
      </c>
      <c r="D6" s="46">
        <v>15</v>
      </c>
      <c r="E6" s="46">
        <v>0</v>
      </c>
      <c r="F6" s="46">
        <v>0</v>
      </c>
      <c r="G6" s="46">
        <v>10</v>
      </c>
      <c r="H6" s="46">
        <v>10</v>
      </c>
      <c r="I6" s="46">
        <v>0</v>
      </c>
      <c r="J6" s="46">
        <v>0</v>
      </c>
      <c r="K6" s="46">
        <v>0</v>
      </c>
      <c r="L6" s="46">
        <v>0</v>
      </c>
      <c r="M6" s="46">
        <v>0</v>
      </c>
      <c r="N6" s="46">
        <v>32</v>
      </c>
      <c r="O6" s="46">
        <v>5</v>
      </c>
      <c r="P6" s="46">
        <v>22</v>
      </c>
      <c r="Q6" s="46">
        <v>10</v>
      </c>
      <c r="R6" s="46">
        <v>1</v>
      </c>
      <c r="S6" s="46">
        <v>1</v>
      </c>
      <c r="T6" s="46">
        <v>1</v>
      </c>
      <c r="U6" s="46">
        <v>0</v>
      </c>
      <c r="V6" s="46">
        <v>0</v>
      </c>
      <c r="W6" s="46">
        <v>0</v>
      </c>
      <c r="X6" s="46">
        <v>0</v>
      </c>
      <c r="Y6" s="46">
        <v>0</v>
      </c>
      <c r="Z6" s="46">
        <v>0</v>
      </c>
      <c r="AA6" s="46">
        <v>0</v>
      </c>
      <c r="AB6" s="46">
        <v>0</v>
      </c>
      <c r="AC6" s="46">
        <v>0</v>
      </c>
      <c r="AD6" s="46">
        <v>0</v>
      </c>
      <c r="AE6" s="46">
        <v>0</v>
      </c>
      <c r="AF6" s="46">
        <v>0</v>
      </c>
      <c r="AG6" s="46">
        <v>1</v>
      </c>
      <c r="AH6" s="46">
        <v>0</v>
      </c>
      <c r="AI6" s="46">
        <v>0</v>
      </c>
      <c r="AJ6" s="46">
        <v>0</v>
      </c>
      <c r="AK6" s="46">
        <v>1</v>
      </c>
      <c r="AL6" s="46">
        <v>0</v>
      </c>
      <c r="AM6" s="46">
        <v>0</v>
      </c>
      <c r="AN6" s="46">
        <v>0</v>
      </c>
      <c r="AO6" s="46">
        <v>0</v>
      </c>
      <c r="AP6" s="46">
        <v>0</v>
      </c>
      <c r="AQ6" s="46">
        <v>0</v>
      </c>
      <c r="AR6" s="46">
        <v>1</v>
      </c>
      <c r="AS6" s="46">
        <v>0</v>
      </c>
      <c r="AT6" s="46">
        <v>1</v>
      </c>
      <c r="AU6" s="46">
        <v>0</v>
      </c>
      <c r="AV6" s="46">
        <v>1</v>
      </c>
      <c r="AW6" s="46">
        <v>0</v>
      </c>
      <c r="AX6" s="46">
        <v>1</v>
      </c>
      <c r="AY6" s="46">
        <v>1</v>
      </c>
      <c r="AZ6" s="46">
        <v>1</v>
      </c>
      <c r="BA6" s="46">
        <v>1</v>
      </c>
      <c r="BB6" s="46">
        <v>0</v>
      </c>
      <c r="BC6" s="46">
        <v>0</v>
      </c>
      <c r="BD6" s="46">
        <v>0</v>
      </c>
      <c r="BE6" s="46">
        <v>0</v>
      </c>
      <c r="BF6" s="46">
        <v>1</v>
      </c>
      <c r="BG6" s="46">
        <v>1</v>
      </c>
      <c r="BH6" s="46">
        <v>0</v>
      </c>
      <c r="BI6" s="46">
        <v>1</v>
      </c>
      <c r="BJ6" s="46">
        <v>0</v>
      </c>
      <c r="BK6" s="46">
        <v>0</v>
      </c>
      <c r="BL6" s="46">
        <v>0</v>
      </c>
      <c r="BM6" s="46">
        <v>0</v>
      </c>
      <c r="BN6" s="46">
        <v>0</v>
      </c>
      <c r="BO6" s="46">
        <v>0</v>
      </c>
      <c r="BP6" s="46">
        <v>0</v>
      </c>
      <c r="BQ6" s="46">
        <v>0</v>
      </c>
      <c r="BR6" s="46">
        <v>0</v>
      </c>
      <c r="BS6" s="46">
        <v>0</v>
      </c>
    </row>
    <row r="7" spans="1:71">
      <c r="A7" s="24">
        <v>6</v>
      </c>
      <c r="B7" s="46">
        <v>1</v>
      </c>
      <c r="C7" s="46">
        <v>3</v>
      </c>
      <c r="D7" s="46">
        <v>18</v>
      </c>
      <c r="E7" s="46">
        <v>0</v>
      </c>
      <c r="F7" s="46">
        <v>9</v>
      </c>
      <c r="G7" s="46">
        <v>10</v>
      </c>
      <c r="H7" s="46">
        <v>339</v>
      </c>
      <c r="I7" s="46">
        <v>0</v>
      </c>
      <c r="J7" s="46">
        <v>0</v>
      </c>
      <c r="K7" s="46">
        <v>0</v>
      </c>
      <c r="L7" s="46">
        <v>30</v>
      </c>
      <c r="M7" s="46">
        <v>0</v>
      </c>
      <c r="N7" s="46">
        <v>0</v>
      </c>
      <c r="O7" s="46">
        <v>2</v>
      </c>
      <c r="P7" s="46">
        <v>31</v>
      </c>
      <c r="Q7" s="46">
        <v>73</v>
      </c>
      <c r="R7" s="46">
        <v>0</v>
      </c>
      <c r="S7" s="46">
        <v>1</v>
      </c>
      <c r="T7" s="46">
        <v>0</v>
      </c>
      <c r="U7" s="46">
        <v>0</v>
      </c>
      <c r="V7" s="46">
        <v>2</v>
      </c>
      <c r="W7" s="46">
        <v>0</v>
      </c>
      <c r="X7" s="46">
        <v>1</v>
      </c>
      <c r="Y7" s="46">
        <v>1</v>
      </c>
      <c r="Z7" s="46">
        <v>0</v>
      </c>
      <c r="AA7" s="46">
        <v>1</v>
      </c>
      <c r="AB7" s="46">
        <v>0</v>
      </c>
      <c r="AC7" s="46">
        <v>0</v>
      </c>
      <c r="AD7" s="46">
        <v>1</v>
      </c>
      <c r="AE7" s="46">
        <v>0</v>
      </c>
      <c r="AF7" s="46">
        <v>0</v>
      </c>
      <c r="AG7" s="46">
        <v>0</v>
      </c>
      <c r="AH7" s="46">
        <v>0</v>
      </c>
      <c r="AI7" s="46">
        <v>0</v>
      </c>
      <c r="AJ7" s="46">
        <v>0</v>
      </c>
      <c r="AK7" s="46">
        <v>0</v>
      </c>
      <c r="AL7" s="46">
        <v>0</v>
      </c>
      <c r="AM7" s="46">
        <v>1</v>
      </c>
      <c r="AN7" s="46">
        <v>0</v>
      </c>
      <c r="AO7" s="46">
        <v>0</v>
      </c>
      <c r="AP7" s="46">
        <v>0</v>
      </c>
      <c r="AQ7" s="46">
        <v>0</v>
      </c>
      <c r="AR7" s="46">
        <v>0</v>
      </c>
      <c r="AS7" s="46">
        <v>0</v>
      </c>
      <c r="AT7" s="46">
        <v>0</v>
      </c>
      <c r="AU7" s="46">
        <v>0</v>
      </c>
      <c r="AV7" s="46">
        <v>0</v>
      </c>
      <c r="AW7" s="46">
        <v>1</v>
      </c>
      <c r="AX7" s="46">
        <v>0</v>
      </c>
      <c r="AY7" s="46">
        <v>1</v>
      </c>
      <c r="AZ7" s="46">
        <v>0</v>
      </c>
      <c r="BA7" s="46">
        <v>0</v>
      </c>
      <c r="BB7" s="46">
        <v>1</v>
      </c>
      <c r="BC7" s="46">
        <v>0</v>
      </c>
      <c r="BD7" s="46">
        <v>0</v>
      </c>
      <c r="BE7" s="46">
        <v>0</v>
      </c>
      <c r="BF7" s="46">
        <v>1</v>
      </c>
      <c r="BG7" s="46">
        <v>1</v>
      </c>
      <c r="BH7" s="46">
        <v>0</v>
      </c>
      <c r="BI7" s="46">
        <v>0</v>
      </c>
      <c r="BJ7" s="46">
        <v>0</v>
      </c>
      <c r="BK7" s="46">
        <v>0</v>
      </c>
      <c r="BL7" s="46">
        <v>0</v>
      </c>
      <c r="BM7" s="46">
        <v>0</v>
      </c>
      <c r="BN7" s="46">
        <v>0</v>
      </c>
      <c r="BO7" s="46">
        <v>0</v>
      </c>
      <c r="BP7" s="46">
        <v>0</v>
      </c>
      <c r="BQ7" s="46">
        <v>0</v>
      </c>
      <c r="BR7" s="46">
        <v>1</v>
      </c>
      <c r="BS7" s="46">
        <v>0</v>
      </c>
    </row>
    <row r="8" spans="1:71">
      <c r="A8" s="24">
        <v>7</v>
      </c>
      <c r="B8" s="46">
        <v>1</v>
      </c>
      <c r="C8" s="46">
        <v>3</v>
      </c>
      <c r="D8" s="46">
        <v>10</v>
      </c>
      <c r="E8" s="46">
        <v>0</v>
      </c>
      <c r="F8" s="46">
        <v>0</v>
      </c>
      <c r="G8" s="46">
        <v>15</v>
      </c>
      <c r="H8" s="46">
        <v>0</v>
      </c>
      <c r="I8" s="46">
        <v>0</v>
      </c>
      <c r="J8" s="46">
        <v>0</v>
      </c>
      <c r="K8" s="46">
        <v>0</v>
      </c>
      <c r="L8" s="46">
        <v>0</v>
      </c>
      <c r="M8" s="46">
        <v>71</v>
      </c>
      <c r="N8" s="46">
        <v>0</v>
      </c>
      <c r="O8" s="46">
        <v>2</v>
      </c>
      <c r="P8" s="46">
        <v>39</v>
      </c>
      <c r="Q8" s="46">
        <v>40</v>
      </c>
      <c r="R8" s="46">
        <v>0</v>
      </c>
      <c r="S8" s="46">
        <v>1</v>
      </c>
      <c r="T8" s="46">
        <v>0</v>
      </c>
      <c r="U8" s="46">
        <v>0</v>
      </c>
      <c r="V8" s="46">
        <v>0</v>
      </c>
      <c r="W8" s="46">
        <v>0</v>
      </c>
      <c r="X8" s="46">
        <v>0</v>
      </c>
      <c r="Y8" s="46">
        <v>0</v>
      </c>
      <c r="Z8" s="46">
        <v>0</v>
      </c>
      <c r="AA8" s="46">
        <v>0</v>
      </c>
      <c r="AB8" s="46">
        <v>0</v>
      </c>
      <c r="AC8" s="46">
        <v>0</v>
      </c>
      <c r="AD8" s="46">
        <v>0</v>
      </c>
      <c r="AE8" s="46">
        <v>0</v>
      </c>
      <c r="AF8" s="46">
        <v>0</v>
      </c>
      <c r="AG8" s="46">
        <v>0</v>
      </c>
      <c r="AH8" s="46">
        <v>0</v>
      </c>
      <c r="AI8" s="46">
        <v>0</v>
      </c>
      <c r="AJ8" s="46">
        <v>0</v>
      </c>
      <c r="AK8" s="46">
        <v>0</v>
      </c>
      <c r="AL8" s="46">
        <v>1</v>
      </c>
      <c r="AM8" s="46">
        <v>1</v>
      </c>
      <c r="AN8" s="46">
        <v>0</v>
      </c>
      <c r="AO8" s="46">
        <v>0</v>
      </c>
      <c r="AP8" s="46">
        <v>0</v>
      </c>
      <c r="AQ8" s="46">
        <v>0</v>
      </c>
      <c r="AR8" s="46">
        <v>0</v>
      </c>
      <c r="AS8" s="46">
        <v>0</v>
      </c>
      <c r="AT8" s="46">
        <v>1</v>
      </c>
      <c r="AU8" s="46">
        <v>1</v>
      </c>
      <c r="AV8" s="46">
        <v>0</v>
      </c>
      <c r="AW8" s="46">
        <v>0</v>
      </c>
      <c r="AX8" s="46">
        <v>0</v>
      </c>
      <c r="AY8" s="46">
        <v>0</v>
      </c>
      <c r="AZ8" s="46">
        <v>0</v>
      </c>
      <c r="BA8" s="46">
        <v>1</v>
      </c>
      <c r="BB8" s="46">
        <v>0</v>
      </c>
      <c r="BC8" s="46">
        <v>0</v>
      </c>
      <c r="BD8" s="46">
        <v>0</v>
      </c>
      <c r="BE8" s="46">
        <v>0</v>
      </c>
      <c r="BF8" s="46">
        <v>0</v>
      </c>
      <c r="BG8" s="46">
        <v>1</v>
      </c>
      <c r="BH8" s="46">
        <v>0</v>
      </c>
      <c r="BI8" s="46">
        <v>0</v>
      </c>
      <c r="BJ8" s="46">
        <v>0</v>
      </c>
      <c r="BK8" s="46">
        <v>0</v>
      </c>
      <c r="BL8" s="46">
        <v>0</v>
      </c>
      <c r="BM8" s="46">
        <v>0</v>
      </c>
      <c r="BN8" s="46">
        <v>0</v>
      </c>
      <c r="BO8" s="46">
        <v>0</v>
      </c>
      <c r="BP8" s="46">
        <v>0</v>
      </c>
      <c r="BQ8" s="46">
        <v>1</v>
      </c>
      <c r="BR8" s="46">
        <v>0</v>
      </c>
      <c r="BS8" s="46">
        <v>0</v>
      </c>
    </row>
    <row r="9" spans="1:71">
      <c r="A9" s="24">
        <v>8</v>
      </c>
      <c r="B9" s="46">
        <v>1</v>
      </c>
      <c r="C9" s="46">
        <v>4</v>
      </c>
      <c r="D9" s="46">
        <v>35</v>
      </c>
      <c r="E9" s="46">
        <v>0</v>
      </c>
      <c r="F9" s="46">
        <v>30</v>
      </c>
      <c r="G9" s="46">
        <v>20</v>
      </c>
      <c r="H9" s="46">
        <v>0</v>
      </c>
      <c r="I9" s="46">
        <v>10</v>
      </c>
      <c r="J9" s="46">
        <v>0</v>
      </c>
      <c r="K9" s="46">
        <v>0</v>
      </c>
      <c r="L9" s="46">
        <v>0</v>
      </c>
      <c r="M9" s="46">
        <v>60</v>
      </c>
      <c r="N9" s="46">
        <v>2000</v>
      </c>
      <c r="O9" s="46">
        <v>0</v>
      </c>
      <c r="P9" s="46">
        <v>79</v>
      </c>
      <c r="Q9" s="46">
        <v>39</v>
      </c>
      <c r="R9" s="46">
        <v>0</v>
      </c>
      <c r="S9" s="46">
        <v>0</v>
      </c>
      <c r="T9" s="46">
        <v>1</v>
      </c>
      <c r="U9" s="46">
        <v>0</v>
      </c>
      <c r="V9" s="46">
        <v>1</v>
      </c>
      <c r="W9" s="46">
        <v>0</v>
      </c>
      <c r="X9" s="46">
        <v>0</v>
      </c>
      <c r="Y9" s="46">
        <v>0</v>
      </c>
      <c r="Z9" s="46">
        <v>0</v>
      </c>
      <c r="AA9" s="46">
        <v>0</v>
      </c>
      <c r="AB9" s="46">
        <v>0</v>
      </c>
      <c r="AC9" s="46">
        <v>0</v>
      </c>
      <c r="AD9" s="46">
        <v>0</v>
      </c>
      <c r="AE9" s="46">
        <v>0</v>
      </c>
      <c r="AF9" s="46">
        <v>0</v>
      </c>
      <c r="AG9" s="46">
        <v>0</v>
      </c>
      <c r="AH9" s="46">
        <v>0</v>
      </c>
      <c r="AI9" s="46">
        <v>0</v>
      </c>
      <c r="AJ9" s="46">
        <v>0</v>
      </c>
      <c r="AK9" s="46">
        <v>0</v>
      </c>
      <c r="AL9" s="46">
        <v>0</v>
      </c>
      <c r="AM9" s="46">
        <v>0</v>
      </c>
      <c r="AN9" s="46">
        <v>0</v>
      </c>
      <c r="AO9" s="46">
        <v>0</v>
      </c>
      <c r="AP9" s="46">
        <v>0</v>
      </c>
      <c r="AQ9" s="46">
        <v>0</v>
      </c>
      <c r="AR9" s="46">
        <v>0</v>
      </c>
      <c r="AS9" s="46">
        <v>0</v>
      </c>
      <c r="AT9" s="46">
        <v>1</v>
      </c>
      <c r="AU9" s="46">
        <v>0</v>
      </c>
      <c r="AV9" s="46">
        <v>1</v>
      </c>
      <c r="AW9" s="46">
        <v>0</v>
      </c>
      <c r="AX9" s="46">
        <v>0</v>
      </c>
      <c r="AY9" s="46">
        <v>1</v>
      </c>
      <c r="AZ9" s="46">
        <v>1</v>
      </c>
      <c r="BA9" s="46">
        <v>0</v>
      </c>
      <c r="BB9" s="46">
        <v>0</v>
      </c>
      <c r="BC9" s="46">
        <v>0</v>
      </c>
      <c r="BD9" s="46">
        <v>1</v>
      </c>
      <c r="BE9" s="46">
        <v>0</v>
      </c>
      <c r="BF9" s="46">
        <v>0</v>
      </c>
      <c r="BG9" s="46">
        <v>1</v>
      </c>
      <c r="BH9" s="46">
        <v>0</v>
      </c>
      <c r="BI9" s="46">
        <v>0</v>
      </c>
      <c r="BJ9" s="46">
        <v>0</v>
      </c>
      <c r="BK9" s="46">
        <v>0</v>
      </c>
      <c r="BL9" s="46">
        <v>0</v>
      </c>
      <c r="BM9" s="46">
        <v>0</v>
      </c>
      <c r="BN9" s="46">
        <v>0</v>
      </c>
      <c r="BO9" s="46">
        <v>0</v>
      </c>
      <c r="BP9" s="46">
        <v>0</v>
      </c>
      <c r="BQ9" s="46">
        <v>0</v>
      </c>
      <c r="BR9" s="46">
        <v>0</v>
      </c>
      <c r="BS9" s="46">
        <v>0</v>
      </c>
    </row>
    <row r="10" spans="1:71">
      <c r="A10" s="24">
        <v>9</v>
      </c>
      <c r="B10" s="46">
        <v>1</v>
      </c>
      <c r="C10" s="46">
        <v>3</v>
      </c>
      <c r="D10" s="46">
        <v>0</v>
      </c>
      <c r="E10" s="46">
        <v>0</v>
      </c>
      <c r="F10" s="46">
        <v>5</v>
      </c>
      <c r="G10" s="46">
        <v>15</v>
      </c>
      <c r="H10" s="46">
        <v>40</v>
      </c>
      <c r="I10" s="46">
        <v>0</v>
      </c>
      <c r="J10" s="46">
        <v>0</v>
      </c>
      <c r="K10" s="46">
        <v>30</v>
      </c>
      <c r="L10" s="46">
        <v>0</v>
      </c>
      <c r="M10" s="46">
        <v>15</v>
      </c>
      <c r="N10" s="46">
        <v>0</v>
      </c>
      <c r="O10" s="46">
        <v>0</v>
      </c>
      <c r="P10" s="46">
        <v>50</v>
      </c>
      <c r="Q10" s="46">
        <v>89</v>
      </c>
      <c r="R10" s="46">
        <v>1</v>
      </c>
      <c r="S10" s="46">
        <v>1</v>
      </c>
      <c r="T10" s="46">
        <v>0</v>
      </c>
      <c r="U10" s="46">
        <v>1</v>
      </c>
      <c r="V10" s="46">
        <v>1</v>
      </c>
      <c r="W10" s="46">
        <v>0</v>
      </c>
      <c r="X10" s="46">
        <v>0</v>
      </c>
      <c r="Y10" s="46">
        <v>0</v>
      </c>
      <c r="Z10" s="46">
        <v>0</v>
      </c>
      <c r="AA10" s="46">
        <v>0</v>
      </c>
      <c r="AB10" s="46">
        <v>0</v>
      </c>
      <c r="AC10" s="46">
        <v>0</v>
      </c>
      <c r="AD10" s="46">
        <v>0</v>
      </c>
      <c r="AE10" s="46">
        <v>0</v>
      </c>
      <c r="AF10" s="46">
        <v>0</v>
      </c>
      <c r="AG10" s="46">
        <v>0</v>
      </c>
      <c r="AH10" s="46">
        <v>0</v>
      </c>
      <c r="AI10" s="46">
        <v>0</v>
      </c>
      <c r="AJ10" s="46">
        <v>0</v>
      </c>
      <c r="AK10" s="46">
        <v>1</v>
      </c>
      <c r="AL10" s="46">
        <v>0</v>
      </c>
      <c r="AM10" s="46">
        <v>0</v>
      </c>
      <c r="AN10" s="46">
        <v>0</v>
      </c>
      <c r="AO10" s="46">
        <v>0</v>
      </c>
      <c r="AP10" s="46">
        <v>0</v>
      </c>
      <c r="AQ10" s="46">
        <v>0</v>
      </c>
      <c r="AR10" s="46">
        <v>0</v>
      </c>
      <c r="AS10" s="46">
        <v>0</v>
      </c>
      <c r="AT10" s="46">
        <v>1</v>
      </c>
      <c r="AU10" s="46">
        <v>0</v>
      </c>
      <c r="AV10" s="46">
        <v>0</v>
      </c>
      <c r="AW10" s="46">
        <v>1</v>
      </c>
      <c r="AX10" s="46">
        <v>0</v>
      </c>
      <c r="AY10" s="46">
        <v>1</v>
      </c>
      <c r="AZ10" s="46">
        <v>1</v>
      </c>
      <c r="BA10" s="46">
        <v>0</v>
      </c>
      <c r="BB10" s="46">
        <v>0</v>
      </c>
      <c r="BC10" s="46">
        <v>0</v>
      </c>
      <c r="BD10" s="46">
        <v>0</v>
      </c>
      <c r="BE10" s="46">
        <v>0</v>
      </c>
      <c r="BF10" s="46">
        <v>1</v>
      </c>
      <c r="BG10" s="46">
        <v>1</v>
      </c>
      <c r="BH10" s="46">
        <v>1</v>
      </c>
      <c r="BI10" s="46">
        <v>0</v>
      </c>
      <c r="BJ10" s="46">
        <v>0</v>
      </c>
      <c r="BK10" s="46">
        <v>0</v>
      </c>
      <c r="BL10" s="46">
        <v>0</v>
      </c>
      <c r="BM10" s="46">
        <v>0</v>
      </c>
      <c r="BN10" s="46">
        <v>1</v>
      </c>
      <c r="BO10" s="46">
        <v>0</v>
      </c>
      <c r="BP10" s="46">
        <v>0</v>
      </c>
      <c r="BQ10" s="46">
        <v>0</v>
      </c>
      <c r="BR10" s="46">
        <v>0</v>
      </c>
      <c r="BS10" s="46">
        <v>0</v>
      </c>
    </row>
    <row r="11" spans="1:71">
      <c r="A11" s="24">
        <v>10</v>
      </c>
      <c r="B11" s="46">
        <v>1</v>
      </c>
      <c r="C11" s="46">
        <v>3</v>
      </c>
      <c r="D11" s="46">
        <v>10</v>
      </c>
      <c r="E11" s="46">
        <v>0</v>
      </c>
      <c r="F11" s="46">
        <v>0</v>
      </c>
      <c r="G11" s="46">
        <v>10</v>
      </c>
      <c r="H11" s="46">
        <v>10</v>
      </c>
      <c r="I11" s="46">
        <v>0</v>
      </c>
      <c r="J11" s="46">
        <v>15</v>
      </c>
      <c r="K11" s="46">
        <v>0</v>
      </c>
      <c r="L11" s="46">
        <v>0</v>
      </c>
      <c r="M11" s="46">
        <v>50</v>
      </c>
      <c r="N11" s="46">
        <v>0</v>
      </c>
      <c r="O11" s="46">
        <v>7</v>
      </c>
      <c r="P11" s="46">
        <v>27</v>
      </c>
      <c r="Q11" s="46">
        <v>13</v>
      </c>
      <c r="R11" s="46">
        <v>0</v>
      </c>
      <c r="S11" s="46">
        <v>1</v>
      </c>
      <c r="T11" s="46">
        <v>0</v>
      </c>
      <c r="U11" s="46">
        <v>1</v>
      </c>
      <c r="V11" s="46">
        <v>0</v>
      </c>
      <c r="W11" s="46">
        <v>0</v>
      </c>
      <c r="X11" s="46">
        <v>0</v>
      </c>
      <c r="Y11" s="46">
        <v>0</v>
      </c>
      <c r="Z11" s="46">
        <v>0</v>
      </c>
      <c r="AA11" s="46">
        <v>0</v>
      </c>
      <c r="AB11" s="46">
        <v>0</v>
      </c>
      <c r="AC11" s="46">
        <v>0</v>
      </c>
      <c r="AD11" s="46">
        <v>0</v>
      </c>
      <c r="AE11" s="46">
        <v>1</v>
      </c>
      <c r="AF11" s="46">
        <v>0</v>
      </c>
      <c r="AG11" s="46">
        <v>0</v>
      </c>
      <c r="AH11" s="46">
        <v>1</v>
      </c>
      <c r="AI11" s="46">
        <v>0</v>
      </c>
      <c r="AJ11" s="46">
        <v>0</v>
      </c>
      <c r="AK11" s="46">
        <v>0</v>
      </c>
      <c r="AL11" s="46">
        <v>0</v>
      </c>
      <c r="AM11" s="46">
        <v>0</v>
      </c>
      <c r="AN11" s="46">
        <v>0</v>
      </c>
      <c r="AO11" s="46">
        <v>0</v>
      </c>
      <c r="AP11" s="46">
        <v>0</v>
      </c>
      <c r="AQ11" s="46">
        <v>0</v>
      </c>
      <c r="AR11" s="46">
        <v>0</v>
      </c>
      <c r="AS11" s="46">
        <v>0</v>
      </c>
      <c r="AT11" s="46">
        <v>1</v>
      </c>
      <c r="AU11" s="46">
        <v>0</v>
      </c>
      <c r="AV11" s="46">
        <v>0</v>
      </c>
      <c r="AW11" s="46">
        <v>1</v>
      </c>
      <c r="AX11" s="46">
        <v>0</v>
      </c>
      <c r="AY11" s="46">
        <v>0</v>
      </c>
      <c r="AZ11" s="46">
        <v>0</v>
      </c>
      <c r="BA11" s="46">
        <v>0</v>
      </c>
      <c r="BB11" s="46">
        <v>0</v>
      </c>
      <c r="BC11" s="46">
        <v>0</v>
      </c>
      <c r="BD11" s="46">
        <v>0</v>
      </c>
      <c r="BE11" s="46">
        <v>0</v>
      </c>
      <c r="BF11" s="46">
        <v>0</v>
      </c>
      <c r="BG11" s="46">
        <v>1</v>
      </c>
      <c r="BH11" s="46">
        <v>0</v>
      </c>
      <c r="BI11" s="46">
        <v>0</v>
      </c>
      <c r="BJ11" s="46">
        <v>0</v>
      </c>
      <c r="BK11" s="46">
        <v>1</v>
      </c>
      <c r="BL11" s="46">
        <v>0</v>
      </c>
      <c r="BM11" s="46">
        <v>0</v>
      </c>
      <c r="BN11" s="46">
        <v>0</v>
      </c>
      <c r="BO11" s="46">
        <v>0</v>
      </c>
      <c r="BP11" s="46">
        <v>0</v>
      </c>
      <c r="BQ11" s="46">
        <v>0</v>
      </c>
      <c r="BR11" s="46">
        <v>0</v>
      </c>
      <c r="BS11" s="46">
        <v>0</v>
      </c>
    </row>
    <row r="12" spans="1:71">
      <c r="A12" s="24">
        <v>11</v>
      </c>
      <c r="B12" s="46">
        <v>1</v>
      </c>
      <c r="C12" s="46">
        <v>3</v>
      </c>
      <c r="D12" s="46">
        <v>19</v>
      </c>
      <c r="E12" s="46">
        <v>0</v>
      </c>
      <c r="F12" s="46">
        <v>0</v>
      </c>
      <c r="G12" s="46">
        <v>10</v>
      </c>
      <c r="H12" s="46">
        <v>10</v>
      </c>
      <c r="I12" s="46">
        <v>0</v>
      </c>
      <c r="J12" s="46">
        <v>0</v>
      </c>
      <c r="K12" s="46">
        <v>0</v>
      </c>
      <c r="L12" s="46">
        <v>0</v>
      </c>
      <c r="M12" s="46">
        <v>60</v>
      </c>
      <c r="N12" s="46">
        <v>0</v>
      </c>
      <c r="O12" s="46">
        <v>3</v>
      </c>
      <c r="P12" s="46">
        <v>19</v>
      </c>
      <c r="Q12" s="46">
        <v>18</v>
      </c>
      <c r="R12" s="46">
        <v>1</v>
      </c>
      <c r="S12" s="46">
        <v>1</v>
      </c>
      <c r="T12" s="46">
        <v>1</v>
      </c>
      <c r="U12" s="46">
        <v>0</v>
      </c>
      <c r="V12" s="46">
        <v>0</v>
      </c>
      <c r="W12" s="46">
        <v>1</v>
      </c>
      <c r="X12" s="46">
        <v>0</v>
      </c>
      <c r="Y12" s="46">
        <v>0</v>
      </c>
      <c r="Z12" s="46">
        <v>0</v>
      </c>
      <c r="AA12" s="46">
        <v>0</v>
      </c>
      <c r="AB12" s="46">
        <v>0</v>
      </c>
      <c r="AC12" s="46">
        <v>0</v>
      </c>
      <c r="AD12" s="46">
        <v>0</v>
      </c>
      <c r="AE12" s="46">
        <v>0</v>
      </c>
      <c r="AF12" s="46">
        <v>0</v>
      </c>
      <c r="AG12" s="46">
        <v>0</v>
      </c>
      <c r="AH12" s="46">
        <v>1</v>
      </c>
      <c r="AI12" s="46">
        <v>0</v>
      </c>
      <c r="AJ12" s="46">
        <v>1</v>
      </c>
      <c r="AK12" s="46">
        <v>0</v>
      </c>
      <c r="AL12" s="46">
        <v>0</v>
      </c>
      <c r="AM12" s="46">
        <v>0</v>
      </c>
      <c r="AN12" s="46">
        <v>0</v>
      </c>
      <c r="AO12" s="46">
        <v>0</v>
      </c>
      <c r="AP12" s="46">
        <v>0</v>
      </c>
      <c r="AQ12" s="46">
        <v>0</v>
      </c>
      <c r="AR12" s="46">
        <v>0</v>
      </c>
      <c r="AS12" s="46">
        <v>0</v>
      </c>
      <c r="AT12" s="46">
        <v>0</v>
      </c>
      <c r="AU12" s="46">
        <v>0</v>
      </c>
      <c r="AV12" s="46">
        <v>1</v>
      </c>
      <c r="AW12" s="46">
        <v>0</v>
      </c>
      <c r="AX12" s="46">
        <v>0</v>
      </c>
      <c r="AY12" s="46">
        <v>0</v>
      </c>
      <c r="AZ12" s="46">
        <v>0</v>
      </c>
      <c r="BA12" s="46">
        <v>1</v>
      </c>
      <c r="BB12" s="46">
        <v>0</v>
      </c>
      <c r="BC12" s="46">
        <v>0</v>
      </c>
      <c r="BD12" s="46">
        <v>1</v>
      </c>
      <c r="BE12" s="46">
        <v>0</v>
      </c>
      <c r="BF12" s="46">
        <v>0</v>
      </c>
      <c r="BG12" s="46">
        <v>1</v>
      </c>
      <c r="BH12" s="46">
        <v>0</v>
      </c>
      <c r="BI12" s="46">
        <v>0</v>
      </c>
      <c r="BJ12" s="46">
        <v>0</v>
      </c>
      <c r="BK12" s="46">
        <v>0</v>
      </c>
      <c r="BL12" s="46">
        <v>0</v>
      </c>
      <c r="BM12" s="46">
        <v>1</v>
      </c>
      <c r="BN12" s="46">
        <v>0</v>
      </c>
      <c r="BO12" s="46">
        <v>0</v>
      </c>
      <c r="BP12" s="46">
        <v>0</v>
      </c>
      <c r="BQ12" s="46">
        <v>0</v>
      </c>
      <c r="BR12" s="46">
        <v>0</v>
      </c>
      <c r="BS12" s="46">
        <v>1</v>
      </c>
    </row>
    <row r="13" spans="1:71">
      <c r="A13" s="24">
        <v>12</v>
      </c>
      <c r="B13" s="46">
        <v>1</v>
      </c>
      <c r="C13" s="46">
        <v>4</v>
      </c>
      <c r="D13" s="46">
        <v>0</v>
      </c>
      <c r="E13" s="46">
        <v>15</v>
      </c>
      <c r="F13" s="46">
        <v>0</v>
      </c>
      <c r="G13" s="46">
        <v>30</v>
      </c>
      <c r="H13" s="46">
        <v>40</v>
      </c>
      <c r="I13" s="46">
        <v>0</v>
      </c>
      <c r="J13" s="46">
        <v>0</v>
      </c>
      <c r="K13" s="46">
        <v>0</v>
      </c>
      <c r="L13" s="46">
        <v>0</v>
      </c>
      <c r="M13" s="46">
        <v>80</v>
      </c>
      <c r="N13" s="46">
        <v>800</v>
      </c>
      <c r="O13" s="46">
        <v>3</v>
      </c>
      <c r="P13" s="46">
        <v>70</v>
      </c>
      <c r="Q13" s="46">
        <v>88</v>
      </c>
      <c r="R13" s="46">
        <v>1</v>
      </c>
      <c r="S13" s="46">
        <v>0</v>
      </c>
      <c r="T13" s="46">
        <v>1</v>
      </c>
      <c r="U13" s="46">
        <v>0</v>
      </c>
      <c r="V13" s="46">
        <v>0</v>
      </c>
      <c r="W13" s="46">
        <v>0</v>
      </c>
      <c r="X13" s="46">
        <v>0</v>
      </c>
      <c r="Y13" s="46">
        <v>0</v>
      </c>
      <c r="Z13" s="46">
        <v>2</v>
      </c>
      <c r="AA13" s="46">
        <v>0</v>
      </c>
      <c r="AB13" s="46">
        <v>1</v>
      </c>
      <c r="AC13" s="46">
        <v>1</v>
      </c>
      <c r="AD13" s="46">
        <v>1</v>
      </c>
      <c r="AE13" s="46">
        <v>0</v>
      </c>
      <c r="AF13" s="46">
        <v>1</v>
      </c>
      <c r="AG13" s="46">
        <v>1</v>
      </c>
      <c r="AH13" s="46">
        <v>0</v>
      </c>
      <c r="AI13" s="46">
        <v>0</v>
      </c>
      <c r="AJ13" s="46">
        <v>0</v>
      </c>
      <c r="AK13" s="46">
        <v>0</v>
      </c>
      <c r="AL13" s="46">
        <v>0</v>
      </c>
      <c r="AM13" s="46">
        <v>0</v>
      </c>
      <c r="AN13" s="46">
        <v>0</v>
      </c>
      <c r="AO13" s="46">
        <v>0</v>
      </c>
      <c r="AP13" s="46">
        <v>0</v>
      </c>
      <c r="AQ13" s="46">
        <v>0</v>
      </c>
      <c r="AR13" s="46">
        <v>0</v>
      </c>
      <c r="AS13" s="46">
        <v>0</v>
      </c>
      <c r="AT13" s="46">
        <v>1</v>
      </c>
      <c r="AU13" s="46">
        <v>0</v>
      </c>
      <c r="AV13" s="46">
        <v>0</v>
      </c>
      <c r="AW13" s="46">
        <v>0</v>
      </c>
      <c r="AX13" s="46">
        <v>0</v>
      </c>
      <c r="AY13" s="46">
        <v>0</v>
      </c>
      <c r="AZ13" s="46">
        <v>0</v>
      </c>
      <c r="BA13" s="46">
        <v>0</v>
      </c>
      <c r="BB13" s="46">
        <v>1</v>
      </c>
      <c r="BC13" s="46">
        <v>0</v>
      </c>
      <c r="BD13" s="46">
        <v>0</v>
      </c>
      <c r="BE13" s="46">
        <v>0</v>
      </c>
      <c r="BF13" s="46">
        <v>0</v>
      </c>
      <c r="BG13" s="46">
        <v>0</v>
      </c>
      <c r="BH13" s="46">
        <v>0</v>
      </c>
      <c r="BI13" s="46">
        <v>0</v>
      </c>
      <c r="BJ13" s="46">
        <v>0</v>
      </c>
      <c r="BK13" s="46">
        <v>0</v>
      </c>
      <c r="BL13" s="46">
        <v>0</v>
      </c>
      <c r="BM13" s="46">
        <v>0</v>
      </c>
      <c r="BN13" s="46">
        <v>0</v>
      </c>
      <c r="BO13" s="46">
        <v>0</v>
      </c>
      <c r="BP13" s="46">
        <v>0</v>
      </c>
      <c r="BQ13" s="46">
        <v>0</v>
      </c>
      <c r="BR13" s="46">
        <v>1</v>
      </c>
      <c r="BS13" s="46">
        <v>0</v>
      </c>
    </row>
    <row r="14" spans="1:71">
      <c r="A14" s="24">
        <v>13</v>
      </c>
      <c r="B14" s="46">
        <v>1</v>
      </c>
      <c r="C14" s="46">
        <v>2</v>
      </c>
      <c r="D14" s="46">
        <v>0</v>
      </c>
      <c r="E14" s="46">
        <v>0</v>
      </c>
      <c r="F14" s="46">
        <v>15</v>
      </c>
      <c r="G14" s="46">
        <v>15</v>
      </c>
      <c r="H14" s="46">
        <v>25</v>
      </c>
      <c r="I14" s="46">
        <v>0</v>
      </c>
      <c r="J14" s="46">
        <v>0</v>
      </c>
      <c r="K14" s="46">
        <v>0</v>
      </c>
      <c r="L14" s="46">
        <v>0</v>
      </c>
      <c r="M14" s="46">
        <v>0</v>
      </c>
      <c r="N14" s="46">
        <v>0</v>
      </c>
      <c r="O14" s="46">
        <v>4</v>
      </c>
      <c r="P14" s="46">
        <v>46</v>
      </c>
      <c r="Q14" s="46">
        <v>73</v>
      </c>
      <c r="R14" s="46">
        <v>0</v>
      </c>
      <c r="S14" s="46">
        <v>0</v>
      </c>
      <c r="T14" s="46">
        <v>0</v>
      </c>
      <c r="U14" s="46">
        <v>1</v>
      </c>
      <c r="V14" s="46">
        <v>0</v>
      </c>
      <c r="W14" s="46">
        <v>0</v>
      </c>
      <c r="X14" s="46">
        <v>0</v>
      </c>
      <c r="Y14" s="46">
        <v>1</v>
      </c>
      <c r="Z14" s="46">
        <v>0</v>
      </c>
      <c r="AA14" s="46">
        <v>0</v>
      </c>
      <c r="AB14" s="46">
        <v>0</v>
      </c>
      <c r="AC14" s="46">
        <v>0</v>
      </c>
      <c r="AD14" s="46">
        <v>0</v>
      </c>
      <c r="AE14" s="46">
        <v>0</v>
      </c>
      <c r="AF14" s="46">
        <v>0</v>
      </c>
      <c r="AG14" s="46">
        <v>0</v>
      </c>
      <c r="AH14" s="46">
        <v>0</v>
      </c>
      <c r="AI14" s="46">
        <v>0</v>
      </c>
      <c r="AJ14" s="46">
        <v>0</v>
      </c>
      <c r="AK14" s="46">
        <v>0</v>
      </c>
      <c r="AL14" s="46">
        <v>0</v>
      </c>
      <c r="AM14" s="46">
        <v>0</v>
      </c>
      <c r="AN14" s="46">
        <v>0</v>
      </c>
      <c r="AO14" s="46">
        <v>0</v>
      </c>
      <c r="AP14" s="46">
        <v>0</v>
      </c>
      <c r="AQ14" s="46">
        <v>0</v>
      </c>
      <c r="AR14" s="46">
        <v>0</v>
      </c>
      <c r="AS14" s="46">
        <v>0</v>
      </c>
      <c r="AT14" s="46">
        <v>1</v>
      </c>
      <c r="AU14" s="46" t="s">
        <v>290</v>
      </c>
      <c r="AV14" s="46">
        <v>7</v>
      </c>
      <c r="AW14" s="46">
        <v>1</v>
      </c>
      <c r="AX14" s="46">
        <v>0</v>
      </c>
      <c r="AY14" s="46">
        <v>0</v>
      </c>
      <c r="AZ14" s="46">
        <v>1</v>
      </c>
      <c r="BA14" s="46">
        <v>0</v>
      </c>
      <c r="BB14" s="46">
        <v>0</v>
      </c>
      <c r="BC14" s="46">
        <v>0</v>
      </c>
      <c r="BD14" s="46">
        <v>0</v>
      </c>
      <c r="BE14" s="46">
        <v>0</v>
      </c>
      <c r="BF14" s="46">
        <v>0</v>
      </c>
      <c r="BG14" s="46">
        <v>1</v>
      </c>
      <c r="BH14" s="46">
        <v>0</v>
      </c>
      <c r="BI14" s="46">
        <v>0</v>
      </c>
      <c r="BJ14" s="46">
        <v>0</v>
      </c>
      <c r="BK14" s="46">
        <v>1</v>
      </c>
      <c r="BL14" s="46" t="s">
        <v>289</v>
      </c>
      <c r="BM14" s="46">
        <v>0</v>
      </c>
      <c r="BN14" s="46">
        <v>0</v>
      </c>
      <c r="BO14" s="46">
        <v>0</v>
      </c>
      <c r="BP14" s="46">
        <v>0</v>
      </c>
      <c r="BQ14" s="46">
        <v>0</v>
      </c>
      <c r="BR14" s="46">
        <v>0</v>
      </c>
      <c r="BS14" s="46">
        <v>0</v>
      </c>
    </row>
    <row r="15" spans="1:71">
      <c r="A15" s="24">
        <v>14</v>
      </c>
      <c r="B15" s="46">
        <v>1</v>
      </c>
      <c r="C15" s="46">
        <v>3</v>
      </c>
      <c r="D15" s="46">
        <v>38</v>
      </c>
      <c r="E15" s="46">
        <v>0</v>
      </c>
      <c r="F15" s="46">
        <v>3</v>
      </c>
      <c r="G15" s="46">
        <v>10</v>
      </c>
      <c r="H15" s="46">
        <v>20</v>
      </c>
      <c r="I15" s="46">
        <v>0</v>
      </c>
      <c r="J15" s="46">
        <v>15</v>
      </c>
      <c r="K15" s="46">
        <v>15</v>
      </c>
      <c r="L15" s="46">
        <v>0</v>
      </c>
      <c r="M15" s="46">
        <v>0</v>
      </c>
      <c r="N15" s="46">
        <v>0</v>
      </c>
      <c r="O15" s="46">
        <v>0</v>
      </c>
      <c r="P15" s="46">
        <v>47</v>
      </c>
      <c r="Q15" s="46">
        <v>64</v>
      </c>
      <c r="R15" s="46">
        <v>1</v>
      </c>
      <c r="S15" s="46">
        <v>1</v>
      </c>
      <c r="T15" s="46">
        <v>0</v>
      </c>
      <c r="U15" s="46">
        <v>1</v>
      </c>
      <c r="V15" s="46">
        <v>0</v>
      </c>
      <c r="W15" s="46">
        <v>0</v>
      </c>
      <c r="X15" s="46">
        <v>0</v>
      </c>
      <c r="Y15" s="46">
        <v>0</v>
      </c>
      <c r="Z15" s="46">
        <v>0</v>
      </c>
      <c r="AA15" s="46">
        <v>0</v>
      </c>
      <c r="AB15" s="46">
        <v>0</v>
      </c>
      <c r="AC15" s="46">
        <v>0</v>
      </c>
      <c r="AD15" s="46">
        <v>0</v>
      </c>
      <c r="AE15" s="46">
        <v>0</v>
      </c>
      <c r="AF15" s="46">
        <v>0</v>
      </c>
      <c r="AG15" s="46">
        <v>0</v>
      </c>
      <c r="AH15" s="46">
        <v>0</v>
      </c>
      <c r="AI15" s="46">
        <v>0</v>
      </c>
      <c r="AJ15" s="46">
        <v>0</v>
      </c>
      <c r="AK15" s="46">
        <v>0</v>
      </c>
      <c r="AL15" s="46">
        <v>0</v>
      </c>
      <c r="AM15" s="46">
        <v>1</v>
      </c>
      <c r="AN15" s="46">
        <v>0</v>
      </c>
      <c r="AO15" s="46">
        <v>0</v>
      </c>
      <c r="AP15" s="46">
        <v>0</v>
      </c>
      <c r="AQ15" s="46">
        <v>0</v>
      </c>
      <c r="AR15" s="46">
        <v>0</v>
      </c>
      <c r="AS15" s="46">
        <v>0</v>
      </c>
      <c r="AT15" s="46">
        <v>1</v>
      </c>
      <c r="AU15" s="46">
        <v>0</v>
      </c>
      <c r="AV15" s="46">
        <v>0</v>
      </c>
      <c r="AW15" s="46">
        <v>0</v>
      </c>
      <c r="AX15" s="46">
        <v>1</v>
      </c>
      <c r="AY15" s="46">
        <v>0</v>
      </c>
      <c r="AZ15" s="46">
        <v>0</v>
      </c>
      <c r="BA15" s="46">
        <v>1</v>
      </c>
      <c r="BB15" s="46">
        <v>0</v>
      </c>
      <c r="BC15" s="46">
        <v>0</v>
      </c>
      <c r="BD15" s="46">
        <v>1</v>
      </c>
      <c r="BE15" s="46">
        <v>1</v>
      </c>
      <c r="BF15" s="46">
        <v>1</v>
      </c>
      <c r="BG15" s="46">
        <v>1</v>
      </c>
      <c r="BH15" s="46">
        <v>0</v>
      </c>
      <c r="BI15" s="46">
        <v>0</v>
      </c>
      <c r="BJ15" s="46">
        <v>0</v>
      </c>
      <c r="BK15" s="46">
        <v>0</v>
      </c>
      <c r="BL15" s="46">
        <v>0</v>
      </c>
      <c r="BM15" s="46">
        <v>0</v>
      </c>
      <c r="BN15" s="46">
        <v>0</v>
      </c>
      <c r="BO15" s="46">
        <v>0</v>
      </c>
      <c r="BP15" s="46">
        <v>0</v>
      </c>
      <c r="BQ15" s="46">
        <v>0</v>
      </c>
      <c r="BR15" s="46">
        <v>0</v>
      </c>
      <c r="BS15" s="46">
        <v>0</v>
      </c>
    </row>
    <row r="16" spans="1:71">
      <c r="A16" s="24">
        <v>15</v>
      </c>
      <c r="B16" s="46">
        <v>1</v>
      </c>
      <c r="C16" s="46">
        <v>1</v>
      </c>
      <c r="D16" s="46">
        <v>15</v>
      </c>
      <c r="E16" s="46">
        <v>0</v>
      </c>
      <c r="F16" s="46">
        <v>0</v>
      </c>
      <c r="G16" s="46">
        <v>0</v>
      </c>
      <c r="H16" s="46">
        <v>0</v>
      </c>
      <c r="I16" s="46">
        <v>0</v>
      </c>
      <c r="J16" s="46">
        <v>0</v>
      </c>
      <c r="K16" s="46">
        <v>0</v>
      </c>
      <c r="L16" s="46">
        <v>0</v>
      </c>
      <c r="M16" s="46">
        <v>0</v>
      </c>
      <c r="N16" s="46">
        <v>0</v>
      </c>
      <c r="O16" s="46">
        <v>0</v>
      </c>
      <c r="P16" s="46">
        <v>0</v>
      </c>
      <c r="Q16" s="46">
        <v>0</v>
      </c>
      <c r="R16" s="46">
        <v>1</v>
      </c>
      <c r="S16" s="46">
        <v>1</v>
      </c>
      <c r="T16" s="46">
        <v>0</v>
      </c>
      <c r="U16" s="46">
        <v>0</v>
      </c>
      <c r="V16" s="46">
        <v>0</v>
      </c>
      <c r="W16" s="46">
        <v>0</v>
      </c>
      <c r="X16" s="46">
        <v>0</v>
      </c>
      <c r="Y16" s="46">
        <v>0</v>
      </c>
      <c r="Z16" s="46">
        <v>0</v>
      </c>
      <c r="AA16" s="46">
        <v>0</v>
      </c>
      <c r="AB16" s="46">
        <v>0</v>
      </c>
      <c r="AC16" s="46">
        <v>0</v>
      </c>
      <c r="AD16" s="46">
        <v>0</v>
      </c>
      <c r="AE16" s="46">
        <v>0</v>
      </c>
      <c r="AF16" s="46">
        <v>0</v>
      </c>
      <c r="AG16" s="46">
        <v>0</v>
      </c>
      <c r="AH16" s="46">
        <v>0</v>
      </c>
      <c r="AI16" s="46">
        <v>0</v>
      </c>
      <c r="AJ16" s="46">
        <v>0</v>
      </c>
      <c r="AK16" s="46">
        <v>0</v>
      </c>
      <c r="AL16" s="46">
        <v>0</v>
      </c>
      <c r="AM16" s="46">
        <v>0</v>
      </c>
      <c r="AN16" s="46">
        <v>0</v>
      </c>
      <c r="AO16" s="46">
        <v>0</v>
      </c>
      <c r="AP16" s="46">
        <v>0</v>
      </c>
      <c r="AQ16" s="46">
        <v>0</v>
      </c>
      <c r="AR16" s="46">
        <v>0</v>
      </c>
      <c r="AS16" s="46">
        <v>0</v>
      </c>
      <c r="AT16" s="46">
        <v>0</v>
      </c>
      <c r="AU16" s="46">
        <v>0</v>
      </c>
      <c r="AV16" s="46">
        <v>0</v>
      </c>
      <c r="AW16" s="46">
        <v>0</v>
      </c>
      <c r="AX16" s="46">
        <v>1</v>
      </c>
      <c r="AY16" s="46">
        <v>1</v>
      </c>
      <c r="AZ16" s="46">
        <v>1</v>
      </c>
      <c r="BA16" s="46">
        <v>0</v>
      </c>
      <c r="BB16" s="46">
        <v>1</v>
      </c>
      <c r="BC16" s="46">
        <v>1</v>
      </c>
      <c r="BD16" s="46">
        <v>0</v>
      </c>
      <c r="BE16" s="46">
        <v>0</v>
      </c>
      <c r="BF16" s="46">
        <v>0</v>
      </c>
      <c r="BG16" s="46">
        <v>0</v>
      </c>
      <c r="BH16" s="46">
        <v>0</v>
      </c>
      <c r="BI16" s="46">
        <v>0</v>
      </c>
      <c r="BJ16" s="46">
        <v>0</v>
      </c>
      <c r="BK16" s="46">
        <v>0</v>
      </c>
      <c r="BL16" s="46">
        <v>0</v>
      </c>
      <c r="BM16" s="46">
        <v>0</v>
      </c>
      <c r="BN16" s="46">
        <v>0</v>
      </c>
      <c r="BO16" s="46">
        <v>0</v>
      </c>
      <c r="BP16" s="46">
        <v>0</v>
      </c>
      <c r="BQ16" s="46">
        <v>0</v>
      </c>
      <c r="BR16" s="46">
        <v>0</v>
      </c>
      <c r="BS16" s="46">
        <v>0</v>
      </c>
    </row>
    <row r="17" spans="1:71">
      <c r="A17" s="24">
        <v>16</v>
      </c>
      <c r="B17" s="46">
        <v>1</v>
      </c>
      <c r="C17" s="46">
        <v>3</v>
      </c>
      <c r="D17" s="46">
        <v>33</v>
      </c>
      <c r="E17" s="46">
        <v>15</v>
      </c>
      <c r="F17" s="46">
        <v>0</v>
      </c>
      <c r="G17" s="46">
        <v>15</v>
      </c>
      <c r="H17" s="46">
        <v>40</v>
      </c>
      <c r="I17" s="46">
        <v>0</v>
      </c>
      <c r="J17" s="46">
        <v>0</v>
      </c>
      <c r="K17" s="46">
        <v>0</v>
      </c>
      <c r="L17" s="46">
        <v>0</v>
      </c>
      <c r="M17" s="46">
        <v>0</v>
      </c>
      <c r="N17" s="46">
        <v>0</v>
      </c>
      <c r="O17" s="46">
        <v>4</v>
      </c>
      <c r="P17" s="46">
        <v>62</v>
      </c>
      <c r="Q17" s="46">
        <v>102</v>
      </c>
      <c r="R17" s="46">
        <v>0</v>
      </c>
      <c r="S17" s="46">
        <v>0</v>
      </c>
      <c r="T17" s="46">
        <v>1</v>
      </c>
      <c r="U17" s="46">
        <v>0</v>
      </c>
      <c r="V17" s="46">
        <v>0</v>
      </c>
      <c r="W17" s="46">
        <v>0</v>
      </c>
      <c r="X17" s="46">
        <v>0</v>
      </c>
      <c r="Y17" s="46">
        <v>0</v>
      </c>
      <c r="Z17" s="46">
        <v>0</v>
      </c>
      <c r="AA17" s="46">
        <v>0</v>
      </c>
      <c r="AB17" s="46">
        <v>0</v>
      </c>
      <c r="AC17" s="46">
        <v>0</v>
      </c>
      <c r="AD17" s="46">
        <v>0</v>
      </c>
      <c r="AE17" s="46">
        <v>0</v>
      </c>
      <c r="AF17" s="46">
        <v>0</v>
      </c>
      <c r="AG17" s="46">
        <v>0</v>
      </c>
      <c r="AH17" s="46">
        <v>0</v>
      </c>
      <c r="AI17" s="46">
        <v>0</v>
      </c>
      <c r="AJ17" s="46">
        <v>0</v>
      </c>
      <c r="AK17" s="46">
        <v>0</v>
      </c>
      <c r="AL17" s="46">
        <v>0</v>
      </c>
      <c r="AM17" s="46">
        <v>0</v>
      </c>
      <c r="AN17" s="46">
        <v>0</v>
      </c>
      <c r="AO17" s="46">
        <v>0</v>
      </c>
      <c r="AP17" s="46">
        <v>0</v>
      </c>
      <c r="AQ17" s="46">
        <v>0</v>
      </c>
      <c r="AR17" s="46">
        <v>0</v>
      </c>
      <c r="AS17" s="46">
        <v>0</v>
      </c>
      <c r="AT17" s="46">
        <v>3</v>
      </c>
      <c r="AU17" s="46">
        <v>1</v>
      </c>
      <c r="AV17" s="46">
        <v>0</v>
      </c>
      <c r="AW17" s="46">
        <v>0</v>
      </c>
      <c r="AX17" s="46">
        <v>0</v>
      </c>
      <c r="AY17" s="46">
        <v>0</v>
      </c>
      <c r="AZ17" s="46">
        <v>0</v>
      </c>
      <c r="BA17" s="46">
        <v>0</v>
      </c>
      <c r="BB17" s="46">
        <v>0</v>
      </c>
      <c r="BC17" s="46">
        <v>0</v>
      </c>
      <c r="BD17" s="46">
        <v>0</v>
      </c>
      <c r="BE17" s="46">
        <v>1</v>
      </c>
      <c r="BF17" s="46">
        <v>0</v>
      </c>
      <c r="BG17" s="46">
        <v>0</v>
      </c>
      <c r="BH17" s="46">
        <v>1</v>
      </c>
      <c r="BI17" s="46">
        <v>0</v>
      </c>
      <c r="BJ17" s="46">
        <v>0</v>
      </c>
      <c r="BK17" s="46">
        <v>0</v>
      </c>
      <c r="BL17" s="46">
        <v>0</v>
      </c>
      <c r="BM17" s="46">
        <v>0</v>
      </c>
      <c r="BN17" s="46">
        <v>0</v>
      </c>
      <c r="BO17" s="46">
        <v>0</v>
      </c>
      <c r="BP17" s="46">
        <v>0</v>
      </c>
      <c r="BQ17" s="46">
        <v>0</v>
      </c>
      <c r="BR17" s="46">
        <v>0</v>
      </c>
      <c r="BS17" s="46">
        <v>0</v>
      </c>
    </row>
    <row r="18" spans="1:71">
      <c r="A18" s="24">
        <v>17</v>
      </c>
      <c r="B18" s="46">
        <v>1</v>
      </c>
      <c r="C18" s="46">
        <v>2</v>
      </c>
      <c r="D18" s="46">
        <v>0</v>
      </c>
      <c r="E18" s="46">
        <v>0</v>
      </c>
      <c r="F18" s="46">
        <v>0</v>
      </c>
      <c r="G18" s="46">
        <v>15</v>
      </c>
      <c r="H18" s="46">
        <v>40</v>
      </c>
      <c r="I18" s="46">
        <v>0</v>
      </c>
      <c r="J18" s="46">
        <v>0</v>
      </c>
      <c r="K18" s="46">
        <v>0</v>
      </c>
      <c r="L18" s="46">
        <v>0</v>
      </c>
      <c r="M18" s="46">
        <v>0</v>
      </c>
      <c r="N18" s="46">
        <v>0</v>
      </c>
      <c r="O18" s="46">
        <v>3</v>
      </c>
      <c r="P18" s="46">
        <v>55</v>
      </c>
      <c r="Q18" s="46">
        <v>104</v>
      </c>
      <c r="R18" s="46">
        <v>1</v>
      </c>
      <c r="S18" s="46">
        <v>1</v>
      </c>
      <c r="T18" s="46">
        <v>1</v>
      </c>
      <c r="U18" s="46">
        <v>0</v>
      </c>
      <c r="V18" s="46">
        <v>1</v>
      </c>
      <c r="W18" s="46">
        <v>0</v>
      </c>
      <c r="X18" s="46">
        <v>1</v>
      </c>
      <c r="Y18" s="46">
        <v>0</v>
      </c>
      <c r="Z18" s="46">
        <v>0</v>
      </c>
      <c r="AA18" s="46">
        <v>0</v>
      </c>
      <c r="AB18" s="46">
        <v>0</v>
      </c>
      <c r="AC18" s="46">
        <v>0</v>
      </c>
      <c r="AD18" s="46">
        <v>0</v>
      </c>
      <c r="AE18" s="46">
        <v>0</v>
      </c>
      <c r="AF18" s="46">
        <v>0</v>
      </c>
      <c r="AG18" s="46">
        <v>0</v>
      </c>
      <c r="AH18" s="46">
        <v>0</v>
      </c>
      <c r="AI18" s="46">
        <v>0</v>
      </c>
      <c r="AJ18" s="46">
        <v>0</v>
      </c>
      <c r="AK18" s="46">
        <v>0</v>
      </c>
      <c r="AL18" s="46">
        <v>0</v>
      </c>
      <c r="AM18" s="46">
        <v>0</v>
      </c>
      <c r="AN18" s="46">
        <v>0</v>
      </c>
      <c r="AO18" s="46">
        <v>0</v>
      </c>
      <c r="AP18" s="46">
        <v>0</v>
      </c>
      <c r="AQ18" s="46">
        <v>0</v>
      </c>
      <c r="AR18" s="46">
        <v>0</v>
      </c>
      <c r="AS18" s="46">
        <v>0</v>
      </c>
      <c r="AT18" s="46">
        <v>0</v>
      </c>
      <c r="AU18" s="46">
        <v>0</v>
      </c>
      <c r="AV18" s="46">
        <v>0</v>
      </c>
      <c r="AW18" s="46">
        <v>1</v>
      </c>
      <c r="AX18" s="46">
        <v>1</v>
      </c>
      <c r="AY18" s="46">
        <v>1</v>
      </c>
      <c r="AZ18" s="46">
        <v>0</v>
      </c>
      <c r="BA18" s="46">
        <v>0</v>
      </c>
      <c r="BB18" s="46">
        <v>1</v>
      </c>
      <c r="BC18" s="46">
        <v>0</v>
      </c>
      <c r="BD18" s="46">
        <v>1</v>
      </c>
      <c r="BE18" s="46">
        <v>0</v>
      </c>
      <c r="BF18" s="46">
        <v>0</v>
      </c>
      <c r="BG18" s="46">
        <v>1</v>
      </c>
      <c r="BH18" s="46">
        <v>0</v>
      </c>
      <c r="BI18" s="46">
        <v>0</v>
      </c>
      <c r="BJ18" s="46">
        <v>1</v>
      </c>
      <c r="BK18" s="46">
        <v>0</v>
      </c>
      <c r="BL18" s="46">
        <v>0</v>
      </c>
      <c r="BM18" s="46">
        <v>0</v>
      </c>
      <c r="BN18" s="46">
        <v>0</v>
      </c>
      <c r="BO18" s="46">
        <v>0</v>
      </c>
      <c r="BP18" s="46">
        <v>0</v>
      </c>
      <c r="BQ18" s="46">
        <v>0</v>
      </c>
      <c r="BR18" s="46">
        <v>0</v>
      </c>
      <c r="BS18" s="46">
        <v>0</v>
      </c>
    </row>
    <row r="19" spans="1:71">
      <c r="A19" s="24">
        <v>18</v>
      </c>
      <c r="B19" s="46">
        <v>1</v>
      </c>
      <c r="C19" s="46">
        <v>4</v>
      </c>
      <c r="D19" s="46">
        <v>42</v>
      </c>
      <c r="E19" s="46">
        <v>0</v>
      </c>
      <c r="F19" s="46">
        <v>0</v>
      </c>
      <c r="G19" s="46">
        <v>5</v>
      </c>
      <c r="H19" s="46">
        <v>10</v>
      </c>
      <c r="I19" s="46">
        <v>0</v>
      </c>
      <c r="J19" s="46">
        <v>0</v>
      </c>
      <c r="K19" s="46">
        <v>0</v>
      </c>
      <c r="L19" s="46">
        <v>0</v>
      </c>
      <c r="M19" s="46">
        <v>90</v>
      </c>
      <c r="N19" s="46">
        <v>0</v>
      </c>
      <c r="O19" s="46">
        <v>8</v>
      </c>
      <c r="P19" s="46">
        <v>16</v>
      </c>
      <c r="Q19" s="46">
        <v>4</v>
      </c>
      <c r="R19" s="46">
        <v>0</v>
      </c>
      <c r="S19" s="46">
        <v>0</v>
      </c>
      <c r="T19" s="46">
        <v>0</v>
      </c>
      <c r="U19" s="46">
        <v>0</v>
      </c>
      <c r="V19" s="46">
        <v>0</v>
      </c>
      <c r="W19" s="46">
        <v>0</v>
      </c>
      <c r="X19" s="46">
        <v>0</v>
      </c>
      <c r="Y19" s="46">
        <v>1</v>
      </c>
      <c r="Z19" s="46">
        <v>0</v>
      </c>
      <c r="AA19" s="46">
        <v>0</v>
      </c>
      <c r="AB19" s="46">
        <v>0</v>
      </c>
      <c r="AC19" s="46">
        <v>0</v>
      </c>
      <c r="AD19" s="46">
        <v>0</v>
      </c>
      <c r="AE19" s="46">
        <v>0</v>
      </c>
      <c r="AF19" s="46">
        <v>0</v>
      </c>
      <c r="AG19" s="46">
        <v>0</v>
      </c>
      <c r="AH19" s="46">
        <v>1</v>
      </c>
      <c r="AI19" s="46">
        <v>0</v>
      </c>
      <c r="AJ19" s="46">
        <v>0</v>
      </c>
      <c r="AK19" s="46">
        <v>0</v>
      </c>
      <c r="AL19" s="46">
        <v>0</v>
      </c>
      <c r="AM19" s="46">
        <v>0</v>
      </c>
      <c r="AN19" s="46">
        <v>0</v>
      </c>
      <c r="AO19" s="46">
        <v>1</v>
      </c>
      <c r="AP19" s="46">
        <v>0</v>
      </c>
      <c r="AQ19" s="46">
        <v>1</v>
      </c>
      <c r="AR19" s="46">
        <v>0</v>
      </c>
      <c r="AS19" s="46">
        <v>0</v>
      </c>
      <c r="AT19" s="46">
        <v>1</v>
      </c>
      <c r="AU19" s="46">
        <v>1</v>
      </c>
      <c r="AV19" s="46">
        <v>0</v>
      </c>
      <c r="AW19" s="46">
        <v>0</v>
      </c>
      <c r="AX19" s="46">
        <v>0</v>
      </c>
      <c r="AY19" s="46">
        <v>1</v>
      </c>
      <c r="AZ19" s="46">
        <v>0</v>
      </c>
      <c r="BA19" s="46">
        <v>0</v>
      </c>
      <c r="BB19" s="46">
        <v>0</v>
      </c>
      <c r="BC19" s="46">
        <v>0</v>
      </c>
      <c r="BD19" s="46">
        <v>0</v>
      </c>
      <c r="BE19" s="46">
        <v>0</v>
      </c>
      <c r="BF19" s="46">
        <v>0</v>
      </c>
      <c r="BG19" s="46">
        <v>0</v>
      </c>
      <c r="BH19" s="46">
        <v>0</v>
      </c>
      <c r="BI19" s="46">
        <v>0</v>
      </c>
      <c r="BJ19" s="46">
        <v>0</v>
      </c>
      <c r="BK19" s="46">
        <v>0</v>
      </c>
      <c r="BL19" s="46">
        <v>0</v>
      </c>
      <c r="BM19" s="46">
        <v>0</v>
      </c>
      <c r="BN19" s="46">
        <v>0</v>
      </c>
      <c r="BO19" s="46">
        <v>0</v>
      </c>
      <c r="BP19" s="46">
        <v>0</v>
      </c>
      <c r="BQ19" s="46">
        <v>1</v>
      </c>
      <c r="BR19" s="46">
        <v>0</v>
      </c>
      <c r="BS19" s="46">
        <v>0</v>
      </c>
    </row>
    <row r="20" spans="1:71">
      <c r="A20" s="24">
        <v>19</v>
      </c>
      <c r="B20" s="46">
        <v>1</v>
      </c>
      <c r="C20" s="46">
        <v>3</v>
      </c>
      <c r="D20" s="46">
        <v>46</v>
      </c>
      <c r="E20" s="46">
        <v>0</v>
      </c>
      <c r="F20" s="46">
        <v>0</v>
      </c>
      <c r="G20" s="46">
        <v>15</v>
      </c>
      <c r="H20" s="46">
        <v>10</v>
      </c>
      <c r="I20" s="46">
        <v>0</v>
      </c>
      <c r="J20" s="46">
        <v>0</v>
      </c>
      <c r="K20" s="46">
        <v>0</v>
      </c>
      <c r="L20" s="46">
        <v>0</v>
      </c>
      <c r="M20" s="46">
        <v>0</v>
      </c>
      <c r="N20" s="46">
        <v>0</v>
      </c>
      <c r="O20" s="46">
        <v>0</v>
      </c>
      <c r="P20" s="46">
        <v>44</v>
      </c>
      <c r="Q20" s="46">
        <v>24</v>
      </c>
      <c r="R20" s="46">
        <v>1</v>
      </c>
      <c r="S20" s="46">
        <v>0</v>
      </c>
      <c r="T20" s="46">
        <v>1</v>
      </c>
      <c r="U20" s="46">
        <v>0</v>
      </c>
      <c r="V20" s="46">
        <v>1</v>
      </c>
      <c r="W20" s="46">
        <v>1</v>
      </c>
      <c r="X20" s="46">
        <v>0</v>
      </c>
      <c r="Y20" s="46">
        <v>1</v>
      </c>
      <c r="Z20" s="46">
        <v>0</v>
      </c>
      <c r="AA20" s="46">
        <v>0</v>
      </c>
      <c r="AB20" s="46">
        <v>0</v>
      </c>
      <c r="AC20" s="46">
        <v>0</v>
      </c>
      <c r="AD20" s="46">
        <v>0</v>
      </c>
      <c r="AE20" s="46">
        <v>0</v>
      </c>
      <c r="AF20" s="46">
        <v>0</v>
      </c>
      <c r="AG20" s="46">
        <v>0</v>
      </c>
      <c r="AH20" s="46">
        <v>0</v>
      </c>
      <c r="AI20" s="46">
        <v>0</v>
      </c>
      <c r="AJ20" s="46">
        <v>0</v>
      </c>
      <c r="AK20" s="46">
        <v>0</v>
      </c>
      <c r="AL20" s="46">
        <v>0</v>
      </c>
      <c r="AM20" s="46">
        <v>0</v>
      </c>
      <c r="AN20" s="46">
        <v>0</v>
      </c>
      <c r="AO20" s="46">
        <v>0</v>
      </c>
      <c r="AP20" s="46">
        <v>0</v>
      </c>
      <c r="AQ20" s="46">
        <v>0</v>
      </c>
      <c r="AR20" s="46">
        <v>0</v>
      </c>
      <c r="AS20" s="46">
        <v>0</v>
      </c>
      <c r="AT20" s="46">
        <v>1</v>
      </c>
      <c r="AU20" s="46">
        <v>1</v>
      </c>
      <c r="AV20" s="46">
        <v>0</v>
      </c>
      <c r="AW20" s="46">
        <v>0</v>
      </c>
      <c r="AX20" s="46">
        <v>0</v>
      </c>
      <c r="AY20" s="46">
        <v>0</v>
      </c>
      <c r="AZ20" s="46">
        <v>0</v>
      </c>
      <c r="BA20" s="46">
        <v>0</v>
      </c>
      <c r="BB20" s="46">
        <v>0</v>
      </c>
      <c r="BC20" s="46">
        <v>0</v>
      </c>
      <c r="BD20" s="46">
        <v>0</v>
      </c>
      <c r="BE20" s="46">
        <v>1</v>
      </c>
      <c r="BF20" s="46">
        <v>1</v>
      </c>
      <c r="BG20" s="46">
        <v>1</v>
      </c>
      <c r="BH20" s="46">
        <v>0</v>
      </c>
      <c r="BI20" s="46">
        <v>0</v>
      </c>
      <c r="BJ20" s="46">
        <v>0</v>
      </c>
      <c r="BK20" s="46">
        <v>0</v>
      </c>
      <c r="BL20" s="46">
        <v>0</v>
      </c>
      <c r="BM20" s="46">
        <v>0</v>
      </c>
      <c r="BN20" s="46">
        <v>0</v>
      </c>
      <c r="BO20" s="46">
        <v>0</v>
      </c>
      <c r="BP20" s="46">
        <v>0</v>
      </c>
      <c r="BQ20" s="46">
        <v>0</v>
      </c>
      <c r="BR20" s="46">
        <v>0</v>
      </c>
      <c r="BS20" s="46">
        <v>0</v>
      </c>
    </row>
    <row r="21" spans="1:71">
      <c r="A21" s="24">
        <v>20</v>
      </c>
      <c r="B21" s="46">
        <v>1</v>
      </c>
      <c r="C21" s="46">
        <v>1</v>
      </c>
      <c r="D21" s="46">
        <v>10</v>
      </c>
      <c r="E21" s="46">
        <v>0</v>
      </c>
      <c r="F21" s="46">
        <v>0</v>
      </c>
      <c r="G21" s="46">
        <v>0</v>
      </c>
      <c r="H21" s="46">
        <v>0</v>
      </c>
      <c r="I21" s="46">
        <v>0</v>
      </c>
      <c r="J21" s="46">
        <v>0</v>
      </c>
      <c r="K21" s="46">
        <v>0</v>
      </c>
      <c r="L21" s="46">
        <v>0</v>
      </c>
      <c r="M21" s="46">
        <v>0</v>
      </c>
      <c r="N21" s="46">
        <v>0</v>
      </c>
      <c r="O21" s="46">
        <v>0</v>
      </c>
      <c r="P21" s="46">
        <v>0</v>
      </c>
      <c r="Q21" s="46">
        <v>0</v>
      </c>
      <c r="R21" s="46">
        <v>0</v>
      </c>
      <c r="S21" s="46">
        <v>1</v>
      </c>
      <c r="T21" s="46">
        <v>0</v>
      </c>
      <c r="U21" s="46">
        <v>0</v>
      </c>
      <c r="V21" s="46">
        <v>1</v>
      </c>
      <c r="W21" s="46">
        <v>0</v>
      </c>
      <c r="X21" s="46">
        <v>0</v>
      </c>
      <c r="Y21" s="46">
        <v>0</v>
      </c>
      <c r="Z21" s="46">
        <v>0</v>
      </c>
      <c r="AA21" s="46">
        <v>0</v>
      </c>
      <c r="AB21" s="46">
        <v>0</v>
      </c>
      <c r="AC21" s="46">
        <v>0</v>
      </c>
      <c r="AD21" s="46">
        <v>0</v>
      </c>
      <c r="AE21" s="46">
        <v>0</v>
      </c>
      <c r="AF21" s="46">
        <v>0</v>
      </c>
      <c r="AG21" s="46">
        <v>0</v>
      </c>
      <c r="AH21" s="46">
        <v>0</v>
      </c>
      <c r="AI21" s="46">
        <v>0</v>
      </c>
      <c r="AJ21" s="46">
        <v>0</v>
      </c>
      <c r="AK21" s="46">
        <v>0</v>
      </c>
      <c r="AL21" s="46">
        <v>0</v>
      </c>
      <c r="AM21" s="46">
        <v>0</v>
      </c>
      <c r="AN21" s="46">
        <v>0</v>
      </c>
      <c r="AO21" s="46">
        <v>0</v>
      </c>
      <c r="AP21" s="46">
        <v>0</v>
      </c>
      <c r="AQ21" s="46">
        <v>0</v>
      </c>
      <c r="AR21" s="46">
        <v>0</v>
      </c>
      <c r="AS21" s="46">
        <v>0</v>
      </c>
      <c r="AT21" s="46">
        <v>1</v>
      </c>
      <c r="AU21" s="46">
        <v>0</v>
      </c>
      <c r="AV21" s="46">
        <v>0</v>
      </c>
      <c r="AW21" s="46">
        <v>0</v>
      </c>
      <c r="AX21" s="46">
        <v>0</v>
      </c>
      <c r="AY21" s="46">
        <v>1</v>
      </c>
      <c r="AZ21" s="46">
        <v>0</v>
      </c>
      <c r="BA21" s="46">
        <v>1</v>
      </c>
      <c r="BB21" s="46">
        <v>0</v>
      </c>
      <c r="BC21" s="46">
        <v>0</v>
      </c>
      <c r="BD21" s="46">
        <v>1</v>
      </c>
      <c r="BE21" s="46">
        <v>0</v>
      </c>
      <c r="BF21" s="46">
        <v>0</v>
      </c>
      <c r="BG21" s="46">
        <v>0</v>
      </c>
      <c r="BH21" s="46">
        <v>0</v>
      </c>
      <c r="BI21" s="46">
        <v>1</v>
      </c>
      <c r="BJ21" s="46">
        <v>0</v>
      </c>
      <c r="BK21" s="46">
        <v>0</v>
      </c>
      <c r="BL21" s="46">
        <v>0</v>
      </c>
      <c r="BM21" s="46">
        <v>0</v>
      </c>
      <c r="BN21" s="46">
        <v>0</v>
      </c>
      <c r="BO21" s="46">
        <v>0</v>
      </c>
      <c r="BP21" s="46">
        <v>0</v>
      </c>
      <c r="BQ21" s="46">
        <v>0</v>
      </c>
      <c r="BR21" s="46">
        <v>0</v>
      </c>
      <c r="BS21" s="46">
        <v>0</v>
      </c>
    </row>
    <row r="22" spans="1:71">
      <c r="A22" s="24">
        <v>21</v>
      </c>
      <c r="B22" s="46">
        <v>1</v>
      </c>
      <c r="C22" s="46">
        <v>1</v>
      </c>
      <c r="D22" s="46">
        <v>20</v>
      </c>
      <c r="E22" s="46">
        <v>0</v>
      </c>
      <c r="F22" s="46">
        <v>0</v>
      </c>
      <c r="G22" s="46">
        <v>0</v>
      </c>
      <c r="H22" s="46">
        <v>0</v>
      </c>
      <c r="I22" s="46">
        <v>0</v>
      </c>
      <c r="J22" s="46">
        <v>0</v>
      </c>
      <c r="K22" s="46">
        <v>0</v>
      </c>
      <c r="L22" s="46">
        <v>0</v>
      </c>
      <c r="M22" s="46">
        <v>0</v>
      </c>
      <c r="N22" s="46">
        <v>0</v>
      </c>
      <c r="O22" s="46">
        <v>0</v>
      </c>
      <c r="P22" s="46">
        <v>0</v>
      </c>
      <c r="Q22" s="46">
        <v>0</v>
      </c>
      <c r="R22" s="46">
        <v>0</v>
      </c>
      <c r="S22" s="46">
        <v>0</v>
      </c>
      <c r="T22" s="46">
        <v>0</v>
      </c>
      <c r="U22" s="46">
        <v>0</v>
      </c>
      <c r="V22" s="46">
        <v>0</v>
      </c>
      <c r="W22" s="46">
        <v>0</v>
      </c>
      <c r="X22" s="46">
        <v>0</v>
      </c>
      <c r="Y22" s="46">
        <v>0</v>
      </c>
      <c r="Z22" s="46">
        <v>0</v>
      </c>
      <c r="AA22" s="46">
        <v>0</v>
      </c>
      <c r="AB22" s="46">
        <v>0</v>
      </c>
      <c r="AC22" s="46">
        <v>0</v>
      </c>
      <c r="AD22" s="46">
        <v>0</v>
      </c>
      <c r="AE22" s="46">
        <v>0</v>
      </c>
      <c r="AF22" s="46">
        <v>0</v>
      </c>
      <c r="AG22" s="46">
        <v>0</v>
      </c>
      <c r="AH22" s="46">
        <v>0</v>
      </c>
      <c r="AI22" s="46">
        <v>0</v>
      </c>
      <c r="AJ22" s="46">
        <v>0</v>
      </c>
      <c r="AK22" s="46">
        <v>0</v>
      </c>
      <c r="AL22" s="46">
        <v>0</v>
      </c>
      <c r="AM22" s="46">
        <v>0</v>
      </c>
      <c r="AN22" s="46">
        <v>0</v>
      </c>
      <c r="AO22" s="46">
        <v>0</v>
      </c>
      <c r="AP22" s="46">
        <v>0</v>
      </c>
      <c r="AQ22" s="46">
        <v>0</v>
      </c>
      <c r="AR22" s="46">
        <v>0</v>
      </c>
      <c r="AS22" s="46">
        <v>0</v>
      </c>
      <c r="AT22" s="46">
        <v>0</v>
      </c>
      <c r="AU22" s="46">
        <v>0</v>
      </c>
      <c r="AV22" s="46">
        <v>1</v>
      </c>
      <c r="AW22" s="46">
        <v>0</v>
      </c>
      <c r="AX22" s="46">
        <v>1</v>
      </c>
      <c r="AY22" s="46">
        <v>1</v>
      </c>
      <c r="AZ22" s="46">
        <v>0</v>
      </c>
      <c r="BA22" s="46">
        <v>1</v>
      </c>
      <c r="BB22" s="46">
        <v>0</v>
      </c>
      <c r="BC22" s="46">
        <v>1</v>
      </c>
      <c r="BD22" s="46">
        <v>1</v>
      </c>
      <c r="BE22" s="46">
        <v>1</v>
      </c>
      <c r="BF22" s="46">
        <v>0</v>
      </c>
      <c r="BG22" s="46">
        <v>0</v>
      </c>
      <c r="BH22" s="46">
        <v>0</v>
      </c>
      <c r="BI22" s="46">
        <v>0</v>
      </c>
      <c r="BJ22" s="46">
        <v>0</v>
      </c>
      <c r="BK22" s="46">
        <v>0</v>
      </c>
      <c r="BL22" s="46">
        <v>0</v>
      </c>
      <c r="BM22" s="46">
        <v>0</v>
      </c>
      <c r="BN22" s="46">
        <v>0</v>
      </c>
      <c r="BO22" s="46">
        <v>0</v>
      </c>
      <c r="BP22" s="46">
        <v>0</v>
      </c>
      <c r="BQ22" s="46">
        <v>0</v>
      </c>
      <c r="BR22" s="46">
        <v>0</v>
      </c>
      <c r="BS22" s="46">
        <v>0</v>
      </c>
    </row>
    <row r="23" spans="1:71">
      <c r="A23" s="24">
        <v>22</v>
      </c>
      <c r="B23" s="46">
        <v>1</v>
      </c>
      <c r="C23" s="46">
        <v>3</v>
      </c>
      <c r="D23" s="46">
        <v>38</v>
      </c>
      <c r="E23" s="46">
        <v>10</v>
      </c>
      <c r="F23" s="46">
        <v>0</v>
      </c>
      <c r="G23" s="46">
        <v>10</v>
      </c>
      <c r="H23" s="46">
        <v>30</v>
      </c>
      <c r="I23" s="46">
        <v>0</v>
      </c>
      <c r="J23" s="46">
        <v>0</v>
      </c>
      <c r="K23" s="46">
        <v>0</v>
      </c>
      <c r="L23" s="46">
        <v>0</v>
      </c>
      <c r="M23" s="46">
        <v>10</v>
      </c>
      <c r="N23" s="46">
        <v>0</v>
      </c>
      <c r="O23" s="46">
        <v>3</v>
      </c>
      <c r="P23" s="46">
        <v>44</v>
      </c>
      <c r="Q23" s="46">
        <v>88</v>
      </c>
      <c r="R23" s="46">
        <v>0</v>
      </c>
      <c r="S23" s="46">
        <v>1</v>
      </c>
      <c r="T23" s="46">
        <v>1</v>
      </c>
      <c r="U23" s="46">
        <v>0</v>
      </c>
      <c r="V23" s="46">
        <v>0</v>
      </c>
      <c r="W23" s="46">
        <v>1</v>
      </c>
      <c r="X23" s="46">
        <v>0</v>
      </c>
      <c r="Y23" s="46">
        <v>0</v>
      </c>
      <c r="Z23" s="46">
        <v>1</v>
      </c>
      <c r="AA23" s="46">
        <v>0</v>
      </c>
      <c r="AB23" s="46">
        <v>0</v>
      </c>
      <c r="AC23" s="46">
        <v>0</v>
      </c>
      <c r="AD23" s="46">
        <v>0</v>
      </c>
      <c r="AE23" s="46">
        <v>0</v>
      </c>
      <c r="AF23" s="46">
        <v>0</v>
      </c>
      <c r="AG23" s="46">
        <v>0</v>
      </c>
      <c r="AH23" s="46">
        <v>0</v>
      </c>
      <c r="AI23" s="46">
        <v>0</v>
      </c>
      <c r="AJ23" s="46">
        <v>0</v>
      </c>
      <c r="AK23" s="46">
        <v>0</v>
      </c>
      <c r="AL23" s="46">
        <v>0</v>
      </c>
      <c r="AM23" s="46">
        <v>0</v>
      </c>
      <c r="AN23" s="46">
        <v>1</v>
      </c>
      <c r="AO23" s="46">
        <v>0</v>
      </c>
      <c r="AP23" s="46">
        <v>0</v>
      </c>
      <c r="AQ23" s="46">
        <v>0</v>
      </c>
      <c r="AR23" s="46">
        <v>0</v>
      </c>
      <c r="AS23" s="46">
        <v>0</v>
      </c>
      <c r="AT23" s="46">
        <v>0</v>
      </c>
      <c r="AU23" s="46">
        <v>0</v>
      </c>
      <c r="AV23" s="46">
        <v>0</v>
      </c>
      <c r="AW23" s="46">
        <v>0</v>
      </c>
      <c r="AX23" s="46">
        <v>0</v>
      </c>
      <c r="AY23" s="46">
        <v>1</v>
      </c>
      <c r="AZ23" s="46">
        <v>0</v>
      </c>
      <c r="BA23" s="46">
        <v>1</v>
      </c>
      <c r="BB23" s="46">
        <v>0</v>
      </c>
      <c r="BC23" s="46">
        <v>0</v>
      </c>
      <c r="BD23" s="46">
        <v>0</v>
      </c>
      <c r="BE23" s="46">
        <v>1</v>
      </c>
      <c r="BF23" s="46">
        <v>0</v>
      </c>
      <c r="BG23" s="46">
        <v>1</v>
      </c>
      <c r="BH23" s="46">
        <v>0</v>
      </c>
      <c r="BI23" s="46">
        <v>0</v>
      </c>
      <c r="BJ23" s="46">
        <v>0</v>
      </c>
      <c r="BK23" s="46">
        <v>0</v>
      </c>
      <c r="BL23" s="46">
        <v>0</v>
      </c>
      <c r="BM23" s="46">
        <v>0</v>
      </c>
      <c r="BN23" s="46">
        <v>1</v>
      </c>
      <c r="BO23" s="46">
        <v>0</v>
      </c>
      <c r="BP23" s="46">
        <v>0</v>
      </c>
      <c r="BQ23" s="46">
        <v>0</v>
      </c>
      <c r="BR23" s="46">
        <v>0</v>
      </c>
      <c r="BS23" s="46">
        <v>0</v>
      </c>
    </row>
    <row r="24" spans="1:71">
      <c r="A24" s="24">
        <v>23</v>
      </c>
      <c r="B24" s="46">
        <v>1</v>
      </c>
      <c r="C24" s="46">
        <v>3</v>
      </c>
      <c r="D24" s="46">
        <v>4</v>
      </c>
      <c r="E24" s="46">
        <v>0</v>
      </c>
      <c r="F24" s="46">
        <v>60</v>
      </c>
      <c r="G24" s="46">
        <v>10</v>
      </c>
      <c r="H24" s="46">
        <v>20</v>
      </c>
      <c r="I24" s="46">
        <v>0</v>
      </c>
      <c r="J24" s="46">
        <v>0</v>
      </c>
      <c r="K24" s="46">
        <v>0</v>
      </c>
      <c r="L24" s="46">
        <v>0</v>
      </c>
      <c r="M24" s="46">
        <v>0</v>
      </c>
      <c r="N24" s="46">
        <v>0</v>
      </c>
      <c r="O24" s="46">
        <v>2</v>
      </c>
      <c r="P24" s="46">
        <v>39</v>
      </c>
      <c r="Q24" s="46">
        <v>69</v>
      </c>
      <c r="R24" s="46">
        <v>1</v>
      </c>
      <c r="S24" s="46">
        <v>1</v>
      </c>
      <c r="T24" s="46">
        <v>0</v>
      </c>
      <c r="U24" s="46">
        <v>0</v>
      </c>
      <c r="V24" s="46">
        <v>0</v>
      </c>
      <c r="W24" s="46">
        <v>0</v>
      </c>
      <c r="X24" s="46">
        <v>0</v>
      </c>
      <c r="Y24" s="46">
        <v>1</v>
      </c>
      <c r="Z24" s="46">
        <v>0</v>
      </c>
      <c r="AA24" s="46">
        <v>0</v>
      </c>
      <c r="AB24" s="46">
        <v>0</v>
      </c>
      <c r="AC24" s="46">
        <v>0</v>
      </c>
      <c r="AD24" s="46">
        <v>0</v>
      </c>
      <c r="AE24" s="46">
        <v>0</v>
      </c>
      <c r="AF24" s="46">
        <v>0</v>
      </c>
      <c r="AG24" s="46">
        <v>0</v>
      </c>
      <c r="AH24" s="46">
        <v>0</v>
      </c>
      <c r="AI24" s="46">
        <v>0</v>
      </c>
      <c r="AJ24" s="46">
        <v>0</v>
      </c>
      <c r="AK24" s="46">
        <v>1</v>
      </c>
      <c r="AL24" s="46">
        <v>0</v>
      </c>
      <c r="AM24" s="46">
        <v>0</v>
      </c>
      <c r="AN24" s="46">
        <v>0</v>
      </c>
      <c r="AO24" s="46">
        <v>0</v>
      </c>
      <c r="AP24" s="46">
        <v>0</v>
      </c>
      <c r="AQ24" s="46">
        <v>0</v>
      </c>
      <c r="AR24" s="46">
        <v>0</v>
      </c>
      <c r="AS24" s="46">
        <v>0</v>
      </c>
      <c r="AT24" s="46">
        <v>1</v>
      </c>
      <c r="AU24" s="46">
        <v>0</v>
      </c>
      <c r="AV24" s="46">
        <v>0</v>
      </c>
      <c r="AW24" s="46">
        <v>0</v>
      </c>
      <c r="AX24" s="46">
        <v>1</v>
      </c>
      <c r="AY24" s="46">
        <v>1</v>
      </c>
      <c r="AZ24" s="46">
        <v>0</v>
      </c>
      <c r="BA24" s="46">
        <v>0</v>
      </c>
      <c r="BB24" s="46">
        <v>0</v>
      </c>
      <c r="BC24" s="46">
        <v>0</v>
      </c>
      <c r="BD24" s="46">
        <v>1</v>
      </c>
      <c r="BE24" s="46">
        <v>0</v>
      </c>
      <c r="BF24" s="46">
        <v>0</v>
      </c>
      <c r="BG24" s="46">
        <v>0</v>
      </c>
      <c r="BH24" s="46">
        <v>0</v>
      </c>
      <c r="BI24" s="46">
        <v>0</v>
      </c>
      <c r="BJ24" s="46">
        <v>0</v>
      </c>
      <c r="BK24" s="46">
        <v>0</v>
      </c>
      <c r="BL24" s="46">
        <v>0</v>
      </c>
      <c r="BM24" s="46">
        <v>0</v>
      </c>
      <c r="BN24" s="46">
        <v>0</v>
      </c>
      <c r="BO24" s="46">
        <v>0</v>
      </c>
      <c r="BP24" s="46">
        <v>0</v>
      </c>
      <c r="BQ24" s="46">
        <v>0</v>
      </c>
      <c r="BR24" s="46">
        <v>0</v>
      </c>
      <c r="BS24" s="46">
        <v>0</v>
      </c>
    </row>
    <row r="25" spans="1:71">
      <c r="A25" s="24">
        <v>24</v>
      </c>
      <c r="B25" s="46">
        <v>2</v>
      </c>
      <c r="C25" s="46">
        <v>4</v>
      </c>
      <c r="D25" s="46">
        <v>29</v>
      </c>
      <c r="E25" s="46">
        <v>10</v>
      </c>
      <c r="F25" s="46">
        <v>40</v>
      </c>
      <c r="G25" s="46">
        <v>10</v>
      </c>
      <c r="H25" s="46">
        <v>30</v>
      </c>
      <c r="I25" s="46">
        <v>0</v>
      </c>
      <c r="J25" s="46">
        <v>0</v>
      </c>
      <c r="K25" s="46">
        <v>0</v>
      </c>
      <c r="L25" s="46">
        <v>15</v>
      </c>
      <c r="M25" s="46">
        <v>15</v>
      </c>
      <c r="N25" s="46">
        <v>0</v>
      </c>
      <c r="O25" s="46">
        <v>2</v>
      </c>
      <c r="P25" s="46">
        <v>49</v>
      </c>
      <c r="Q25" s="46">
        <v>59</v>
      </c>
      <c r="R25" s="46">
        <v>1</v>
      </c>
      <c r="S25" s="46">
        <v>1</v>
      </c>
      <c r="T25" s="46">
        <v>1</v>
      </c>
      <c r="U25" s="46">
        <v>0</v>
      </c>
      <c r="V25" s="46">
        <v>0</v>
      </c>
      <c r="W25" s="46">
        <v>0</v>
      </c>
      <c r="X25" s="46">
        <v>0</v>
      </c>
      <c r="Y25" s="46">
        <v>0</v>
      </c>
      <c r="Z25" s="46">
        <v>0</v>
      </c>
      <c r="AA25" s="46">
        <v>0</v>
      </c>
      <c r="AB25" s="46">
        <v>0</v>
      </c>
      <c r="AC25" s="46">
        <v>0</v>
      </c>
      <c r="AD25" s="46">
        <v>1</v>
      </c>
      <c r="AE25" s="46">
        <v>0</v>
      </c>
      <c r="AF25" s="46">
        <v>0</v>
      </c>
      <c r="AG25" s="46">
        <v>0</v>
      </c>
      <c r="AH25" s="46">
        <v>0</v>
      </c>
      <c r="AI25" s="46">
        <v>0</v>
      </c>
      <c r="AJ25" s="46">
        <v>0</v>
      </c>
      <c r="AK25" s="46">
        <v>0</v>
      </c>
      <c r="AL25" s="46">
        <v>0</v>
      </c>
      <c r="AM25" s="46">
        <v>0</v>
      </c>
      <c r="AN25" s="46">
        <v>0</v>
      </c>
      <c r="AO25" s="46">
        <v>0</v>
      </c>
      <c r="AP25" s="46">
        <v>0</v>
      </c>
      <c r="AQ25" s="46">
        <v>0</v>
      </c>
      <c r="AR25" s="46">
        <v>0</v>
      </c>
      <c r="AS25" s="46">
        <v>0</v>
      </c>
      <c r="AT25" s="46">
        <v>1</v>
      </c>
      <c r="AU25" s="46">
        <v>1</v>
      </c>
      <c r="AV25" s="46">
        <v>0</v>
      </c>
      <c r="AW25" s="46">
        <v>0</v>
      </c>
      <c r="AX25" s="46">
        <v>0</v>
      </c>
      <c r="AY25" s="46">
        <v>1</v>
      </c>
      <c r="AZ25" s="46">
        <v>0</v>
      </c>
      <c r="BA25" s="46">
        <v>1</v>
      </c>
      <c r="BB25" s="46">
        <v>0</v>
      </c>
      <c r="BC25" s="46">
        <v>0</v>
      </c>
      <c r="BD25" s="46">
        <v>0</v>
      </c>
      <c r="BE25" s="46">
        <v>1</v>
      </c>
      <c r="BF25" s="46">
        <v>0</v>
      </c>
      <c r="BG25" s="46">
        <v>0</v>
      </c>
      <c r="BH25" s="46">
        <v>1</v>
      </c>
      <c r="BI25" s="46">
        <v>0</v>
      </c>
      <c r="BJ25" s="46">
        <v>0</v>
      </c>
      <c r="BK25" s="46">
        <v>0</v>
      </c>
      <c r="BL25" s="46">
        <v>0</v>
      </c>
      <c r="BM25" s="46">
        <v>0</v>
      </c>
      <c r="BN25" s="46">
        <v>0</v>
      </c>
      <c r="BO25" s="46">
        <v>0</v>
      </c>
      <c r="BP25" s="46">
        <v>0</v>
      </c>
      <c r="BQ25" s="46">
        <v>0</v>
      </c>
      <c r="BR25" s="46">
        <v>0</v>
      </c>
      <c r="BS25" s="46">
        <v>0</v>
      </c>
    </row>
    <row r="26" spans="1:71">
      <c r="A26" s="24">
        <v>25</v>
      </c>
      <c r="B26" s="46">
        <v>2</v>
      </c>
      <c r="C26" s="46">
        <v>4</v>
      </c>
      <c r="D26" s="46">
        <v>5</v>
      </c>
      <c r="E26" s="46">
        <v>0</v>
      </c>
      <c r="F26" s="46">
        <v>30</v>
      </c>
      <c r="G26" s="46">
        <v>22</v>
      </c>
      <c r="H26" s="46">
        <v>20</v>
      </c>
      <c r="I26" s="46">
        <v>10</v>
      </c>
      <c r="J26" s="46">
        <v>20</v>
      </c>
      <c r="K26" s="46">
        <v>30</v>
      </c>
      <c r="L26" s="46">
        <v>0</v>
      </c>
      <c r="M26" s="46">
        <v>0</v>
      </c>
      <c r="N26" s="46">
        <v>0</v>
      </c>
      <c r="O26" s="46">
        <v>5</v>
      </c>
      <c r="P26" s="46">
        <v>51</v>
      </c>
      <c r="Q26" s="46">
        <v>68</v>
      </c>
      <c r="R26" s="46">
        <v>1</v>
      </c>
      <c r="S26" s="46">
        <v>1</v>
      </c>
      <c r="T26" s="46">
        <v>1</v>
      </c>
      <c r="U26" s="46">
        <v>0</v>
      </c>
      <c r="V26" s="46">
        <v>0</v>
      </c>
      <c r="W26" s="46">
        <v>0</v>
      </c>
      <c r="X26" s="46">
        <v>0</v>
      </c>
      <c r="Y26" s="46">
        <v>1</v>
      </c>
      <c r="Z26" s="46">
        <v>0</v>
      </c>
      <c r="AA26" s="46">
        <v>0</v>
      </c>
      <c r="AB26" s="46">
        <v>0</v>
      </c>
      <c r="AC26" s="46">
        <v>0</v>
      </c>
      <c r="AD26" s="46">
        <v>0</v>
      </c>
      <c r="AE26" s="46">
        <v>0</v>
      </c>
      <c r="AF26" s="46">
        <v>0</v>
      </c>
      <c r="AG26" s="46">
        <v>0</v>
      </c>
      <c r="AH26" s="46">
        <v>0</v>
      </c>
      <c r="AI26" s="46">
        <v>0</v>
      </c>
      <c r="AJ26" s="46">
        <v>0</v>
      </c>
      <c r="AK26" s="46">
        <v>0</v>
      </c>
      <c r="AL26" s="46">
        <v>0</v>
      </c>
      <c r="AM26" s="46">
        <v>0</v>
      </c>
      <c r="AN26" s="46">
        <v>0</v>
      </c>
      <c r="AO26" s="46">
        <v>0</v>
      </c>
      <c r="AP26" s="46">
        <v>0</v>
      </c>
      <c r="AQ26" s="46">
        <v>0</v>
      </c>
      <c r="AR26" s="46">
        <v>0</v>
      </c>
      <c r="AS26" s="46">
        <v>0</v>
      </c>
      <c r="AT26" s="46">
        <v>0</v>
      </c>
      <c r="AU26" s="46">
        <v>0</v>
      </c>
      <c r="AV26" s="46">
        <v>0</v>
      </c>
      <c r="AW26" s="46">
        <v>0</v>
      </c>
      <c r="AX26" s="46">
        <v>1</v>
      </c>
      <c r="AY26" s="46">
        <v>0</v>
      </c>
      <c r="AZ26" s="46">
        <v>0</v>
      </c>
      <c r="BA26" s="46">
        <v>0</v>
      </c>
      <c r="BB26" s="46">
        <v>0</v>
      </c>
      <c r="BC26" s="46">
        <v>1</v>
      </c>
      <c r="BD26" s="46">
        <v>1</v>
      </c>
      <c r="BE26" s="46">
        <v>0</v>
      </c>
      <c r="BF26" s="46">
        <v>0</v>
      </c>
      <c r="BG26" s="46">
        <v>0</v>
      </c>
      <c r="BH26" s="46">
        <v>0</v>
      </c>
      <c r="BI26" s="46">
        <v>0</v>
      </c>
      <c r="BJ26" s="46">
        <v>0</v>
      </c>
      <c r="BK26" s="46">
        <v>0</v>
      </c>
      <c r="BL26" s="46">
        <v>0</v>
      </c>
      <c r="BM26" s="46">
        <v>0</v>
      </c>
      <c r="BN26" s="46">
        <v>0</v>
      </c>
      <c r="BO26" s="46">
        <v>0</v>
      </c>
      <c r="BP26" s="46">
        <v>0</v>
      </c>
      <c r="BQ26" s="46">
        <v>0</v>
      </c>
      <c r="BR26" s="46">
        <v>0</v>
      </c>
      <c r="BS26" s="46">
        <v>1</v>
      </c>
    </row>
    <row r="27" spans="1:71">
      <c r="A27" s="24">
        <v>26</v>
      </c>
      <c r="B27" s="46">
        <v>2</v>
      </c>
      <c r="C27" s="46">
        <v>4</v>
      </c>
      <c r="D27" s="46">
        <v>0</v>
      </c>
      <c r="E27" s="46">
        <v>0</v>
      </c>
      <c r="F27" s="46">
        <v>0</v>
      </c>
      <c r="G27" s="46">
        <v>10</v>
      </c>
      <c r="H27" s="46">
        <v>40</v>
      </c>
      <c r="I27" s="46">
        <v>0</v>
      </c>
      <c r="J27" s="46">
        <v>0</v>
      </c>
      <c r="K27" s="46">
        <v>0</v>
      </c>
      <c r="L27" s="46">
        <v>0</v>
      </c>
      <c r="M27" s="46">
        <v>700</v>
      </c>
      <c r="N27" s="46">
        <v>0</v>
      </c>
      <c r="O27" s="46">
        <v>4</v>
      </c>
      <c r="P27" s="46">
        <v>29</v>
      </c>
      <c r="Q27" s="46">
        <v>134</v>
      </c>
      <c r="R27" s="46">
        <v>0</v>
      </c>
      <c r="S27" s="46">
        <v>0</v>
      </c>
      <c r="T27" s="46">
        <v>0</v>
      </c>
      <c r="U27" s="46">
        <v>1</v>
      </c>
      <c r="V27" s="46">
        <v>0</v>
      </c>
      <c r="W27" s="46">
        <v>0</v>
      </c>
      <c r="X27" s="46">
        <v>0</v>
      </c>
      <c r="Y27" s="46">
        <v>0</v>
      </c>
      <c r="Z27" s="46">
        <v>0</v>
      </c>
      <c r="AA27" s="46">
        <v>0</v>
      </c>
      <c r="AB27" s="46">
        <v>0</v>
      </c>
      <c r="AC27" s="46">
        <v>0</v>
      </c>
      <c r="AD27" s="46">
        <v>0</v>
      </c>
      <c r="AE27" s="46">
        <v>0</v>
      </c>
      <c r="AF27" s="46">
        <v>0</v>
      </c>
      <c r="AG27" s="46">
        <v>0</v>
      </c>
      <c r="AH27" s="46">
        <v>0</v>
      </c>
      <c r="AI27" s="46">
        <v>0</v>
      </c>
      <c r="AJ27" s="46">
        <v>0</v>
      </c>
      <c r="AK27" s="46">
        <v>0</v>
      </c>
      <c r="AL27" s="46">
        <v>0</v>
      </c>
      <c r="AM27" s="46">
        <v>0</v>
      </c>
      <c r="AN27" s="46">
        <v>0</v>
      </c>
      <c r="AO27" s="46">
        <v>0</v>
      </c>
      <c r="AP27" s="46">
        <v>0</v>
      </c>
      <c r="AQ27" s="46">
        <v>0</v>
      </c>
      <c r="AR27" s="46">
        <v>0</v>
      </c>
      <c r="AS27" s="46">
        <v>0</v>
      </c>
      <c r="AT27" s="46">
        <v>0</v>
      </c>
      <c r="AU27" s="46">
        <v>1</v>
      </c>
      <c r="AV27" s="46">
        <v>0</v>
      </c>
      <c r="AW27" s="46">
        <v>1</v>
      </c>
      <c r="AX27" s="46">
        <v>0</v>
      </c>
      <c r="AY27" s="46">
        <v>0</v>
      </c>
      <c r="AZ27" s="46">
        <v>0</v>
      </c>
      <c r="BA27" s="46">
        <v>0</v>
      </c>
      <c r="BB27" s="46">
        <v>0</v>
      </c>
      <c r="BC27" s="46">
        <v>0</v>
      </c>
      <c r="BD27" s="46">
        <v>1</v>
      </c>
      <c r="BE27" s="46">
        <v>0</v>
      </c>
      <c r="BF27" s="46">
        <v>1</v>
      </c>
      <c r="BG27" s="46">
        <v>1</v>
      </c>
      <c r="BH27" s="46">
        <v>0</v>
      </c>
      <c r="BI27" s="46">
        <v>0</v>
      </c>
      <c r="BJ27" s="46">
        <v>0</v>
      </c>
      <c r="BK27" s="46">
        <v>0</v>
      </c>
      <c r="BL27" s="46">
        <v>0</v>
      </c>
      <c r="BM27" s="46">
        <v>0</v>
      </c>
      <c r="BN27" s="46">
        <v>0</v>
      </c>
      <c r="BO27" s="46">
        <v>0</v>
      </c>
      <c r="BP27" s="46">
        <v>0</v>
      </c>
      <c r="BQ27" s="46">
        <v>1</v>
      </c>
      <c r="BR27" s="46">
        <v>0</v>
      </c>
      <c r="BS27" s="46">
        <v>0</v>
      </c>
    </row>
    <row r="28" spans="1:71">
      <c r="A28" s="24">
        <v>27</v>
      </c>
      <c r="B28" s="46">
        <v>2</v>
      </c>
      <c r="C28" s="46">
        <v>4</v>
      </c>
      <c r="D28" s="46">
        <v>7</v>
      </c>
      <c r="E28" s="46">
        <v>0</v>
      </c>
      <c r="F28" s="46">
        <v>0</v>
      </c>
      <c r="G28" s="46">
        <v>15</v>
      </c>
      <c r="H28" s="46">
        <v>30</v>
      </c>
      <c r="I28" s="46">
        <v>0</v>
      </c>
      <c r="J28" s="46">
        <v>0</v>
      </c>
      <c r="K28" s="46">
        <v>0</v>
      </c>
      <c r="L28" s="46">
        <v>0</v>
      </c>
      <c r="M28" s="46">
        <v>0</v>
      </c>
      <c r="N28" s="46">
        <v>80</v>
      </c>
      <c r="O28" s="46">
        <v>4</v>
      </c>
      <c r="P28" s="46">
        <v>45</v>
      </c>
      <c r="Q28" s="46">
        <v>114</v>
      </c>
      <c r="R28" s="46">
        <v>1</v>
      </c>
      <c r="S28" s="46">
        <v>1</v>
      </c>
      <c r="T28" s="46">
        <v>0</v>
      </c>
      <c r="U28" s="46">
        <v>0</v>
      </c>
      <c r="V28" s="46">
        <v>0</v>
      </c>
      <c r="W28" s="46">
        <v>1</v>
      </c>
      <c r="X28" s="46">
        <v>0</v>
      </c>
      <c r="Y28" s="46">
        <v>0</v>
      </c>
      <c r="Z28" s="46">
        <v>0</v>
      </c>
      <c r="AA28" s="46">
        <v>0</v>
      </c>
      <c r="AB28" s="46">
        <v>0</v>
      </c>
      <c r="AC28" s="46">
        <v>0</v>
      </c>
      <c r="AD28" s="46">
        <v>0</v>
      </c>
      <c r="AE28" s="46">
        <v>0</v>
      </c>
      <c r="AF28" s="46">
        <v>0</v>
      </c>
      <c r="AG28" s="46">
        <v>0</v>
      </c>
      <c r="AH28" s="46">
        <v>0</v>
      </c>
      <c r="AI28" s="46">
        <v>0</v>
      </c>
      <c r="AJ28" s="46">
        <v>1</v>
      </c>
      <c r="AK28" s="46">
        <v>0</v>
      </c>
      <c r="AL28" s="46">
        <v>0</v>
      </c>
      <c r="AM28" s="46">
        <v>0</v>
      </c>
      <c r="AN28" s="46">
        <v>0</v>
      </c>
      <c r="AO28" s="46">
        <v>0</v>
      </c>
      <c r="AP28" s="46">
        <v>0</v>
      </c>
      <c r="AQ28" s="46">
        <v>0</v>
      </c>
      <c r="AR28" s="46">
        <v>0</v>
      </c>
      <c r="AS28" s="46">
        <v>0</v>
      </c>
      <c r="AT28" s="46">
        <v>0</v>
      </c>
      <c r="AU28" s="46">
        <v>1</v>
      </c>
      <c r="AV28" s="46">
        <v>0</v>
      </c>
      <c r="AW28" s="46">
        <v>0</v>
      </c>
      <c r="AX28" s="46">
        <v>0</v>
      </c>
      <c r="AY28" s="46">
        <v>1</v>
      </c>
      <c r="AZ28" s="46">
        <v>1</v>
      </c>
      <c r="BA28" s="46">
        <v>0</v>
      </c>
      <c r="BB28" s="46">
        <v>0</v>
      </c>
      <c r="BC28" s="46">
        <v>1</v>
      </c>
      <c r="BD28" s="46">
        <v>0</v>
      </c>
      <c r="BE28" s="46">
        <v>0</v>
      </c>
      <c r="BF28" s="46">
        <v>0</v>
      </c>
      <c r="BG28" s="46">
        <v>0</v>
      </c>
      <c r="BH28" s="46">
        <v>0</v>
      </c>
      <c r="BI28" s="46">
        <v>0</v>
      </c>
      <c r="BJ28" s="46">
        <v>0</v>
      </c>
      <c r="BK28" s="46">
        <v>0</v>
      </c>
      <c r="BL28" s="46">
        <v>0</v>
      </c>
      <c r="BM28" s="46">
        <v>0</v>
      </c>
      <c r="BN28" s="46">
        <v>0</v>
      </c>
      <c r="BO28" s="46">
        <v>0</v>
      </c>
      <c r="BP28" s="46">
        <v>0</v>
      </c>
      <c r="BQ28" s="46">
        <v>1</v>
      </c>
      <c r="BR28" s="46">
        <v>0</v>
      </c>
      <c r="BS28" s="46">
        <v>0</v>
      </c>
    </row>
    <row r="29" spans="1:71">
      <c r="A29" s="24">
        <v>28</v>
      </c>
      <c r="B29" s="46">
        <v>2</v>
      </c>
      <c r="C29" s="46">
        <v>3</v>
      </c>
      <c r="D29" s="46">
        <v>4</v>
      </c>
      <c r="E29" s="46">
        <v>0</v>
      </c>
      <c r="F29" s="46">
        <v>0</v>
      </c>
      <c r="G29" s="46">
        <v>15</v>
      </c>
      <c r="H29" s="46">
        <v>20</v>
      </c>
      <c r="I29" s="46">
        <v>0</v>
      </c>
      <c r="J29" s="46">
        <v>0</v>
      </c>
      <c r="K29" s="46">
        <v>0</v>
      </c>
      <c r="L29" s="46">
        <v>0</v>
      </c>
      <c r="M29" s="46">
        <v>0</v>
      </c>
      <c r="N29" s="46">
        <v>50</v>
      </c>
      <c r="O29" s="46">
        <v>5</v>
      </c>
      <c r="P29" s="46">
        <v>49</v>
      </c>
      <c r="Q29" s="46">
        <v>60</v>
      </c>
      <c r="R29" s="46">
        <v>0</v>
      </c>
      <c r="S29" s="46">
        <v>0</v>
      </c>
      <c r="T29" s="46">
        <v>0</v>
      </c>
      <c r="U29" s="46">
        <v>0</v>
      </c>
      <c r="V29" s="46">
        <v>0</v>
      </c>
      <c r="W29" s="46">
        <v>0</v>
      </c>
      <c r="X29" s="46">
        <v>0</v>
      </c>
      <c r="Y29" s="46">
        <v>0</v>
      </c>
      <c r="Z29" s="46">
        <v>0</v>
      </c>
      <c r="AA29" s="46">
        <v>0</v>
      </c>
      <c r="AB29" s="46">
        <v>0</v>
      </c>
      <c r="AC29" s="46">
        <v>0</v>
      </c>
      <c r="AD29" s="46">
        <v>0</v>
      </c>
      <c r="AE29" s="46">
        <v>0</v>
      </c>
      <c r="AF29" s="46">
        <v>0</v>
      </c>
      <c r="AG29" s="46">
        <v>0</v>
      </c>
      <c r="AH29" s="46">
        <v>0</v>
      </c>
      <c r="AI29" s="46">
        <v>0</v>
      </c>
      <c r="AJ29" s="46">
        <v>0</v>
      </c>
      <c r="AK29" s="46">
        <v>0</v>
      </c>
      <c r="AL29" s="46">
        <v>0</v>
      </c>
      <c r="AM29" s="46">
        <v>0</v>
      </c>
      <c r="AN29" s="46">
        <v>0</v>
      </c>
      <c r="AO29" s="46">
        <v>0</v>
      </c>
      <c r="AP29" s="46">
        <v>0</v>
      </c>
      <c r="AQ29" s="46">
        <v>0</v>
      </c>
      <c r="AR29" s="46">
        <v>0</v>
      </c>
      <c r="AS29" s="46">
        <v>0</v>
      </c>
      <c r="AT29" s="46">
        <v>1</v>
      </c>
      <c r="AU29" s="46">
        <v>0</v>
      </c>
      <c r="AV29" s="46">
        <v>0</v>
      </c>
      <c r="AW29" s="46">
        <v>0</v>
      </c>
      <c r="AX29" s="46">
        <v>0</v>
      </c>
      <c r="AY29" s="46">
        <v>1</v>
      </c>
      <c r="AZ29" s="46">
        <v>0</v>
      </c>
      <c r="BA29" s="46">
        <v>0</v>
      </c>
      <c r="BB29" s="46">
        <v>1</v>
      </c>
      <c r="BC29" s="46">
        <v>0</v>
      </c>
      <c r="BD29" s="46">
        <v>1</v>
      </c>
      <c r="BE29" s="46">
        <v>0</v>
      </c>
      <c r="BF29" s="46">
        <v>0</v>
      </c>
      <c r="BG29" s="46">
        <v>1</v>
      </c>
      <c r="BH29" s="46">
        <v>0</v>
      </c>
      <c r="BI29" s="46">
        <v>0</v>
      </c>
      <c r="BJ29" s="46">
        <v>0</v>
      </c>
      <c r="BK29" s="46">
        <v>0</v>
      </c>
      <c r="BL29" s="46">
        <v>0</v>
      </c>
      <c r="BM29" s="46">
        <v>0</v>
      </c>
      <c r="BN29" s="46">
        <v>0</v>
      </c>
      <c r="BO29" s="46">
        <v>0</v>
      </c>
      <c r="BP29" s="46">
        <v>0</v>
      </c>
      <c r="BQ29" s="46">
        <v>0</v>
      </c>
      <c r="BR29" s="46">
        <v>0</v>
      </c>
      <c r="BS29" s="46">
        <v>0</v>
      </c>
    </row>
    <row r="30" spans="1:71">
      <c r="A30" s="24">
        <v>29</v>
      </c>
      <c r="B30" s="46">
        <v>2</v>
      </c>
      <c r="C30" s="46">
        <v>3</v>
      </c>
      <c r="D30" s="46">
        <v>31</v>
      </c>
      <c r="E30" s="46">
        <v>0</v>
      </c>
      <c r="F30" s="46">
        <v>0</v>
      </c>
      <c r="G30" s="46">
        <v>15</v>
      </c>
      <c r="H30" s="46">
        <v>40</v>
      </c>
      <c r="I30" s="46">
        <v>0</v>
      </c>
      <c r="J30" s="46">
        <v>0</v>
      </c>
      <c r="K30" s="46">
        <v>0</v>
      </c>
      <c r="L30" s="46">
        <v>0</v>
      </c>
      <c r="M30" s="46">
        <v>0</v>
      </c>
      <c r="N30" s="46">
        <v>0</v>
      </c>
      <c r="O30" s="46">
        <v>5</v>
      </c>
      <c r="P30" s="46">
        <v>58</v>
      </c>
      <c r="Q30" s="46">
        <v>109</v>
      </c>
      <c r="R30" s="46">
        <v>0</v>
      </c>
      <c r="S30" s="46">
        <v>1</v>
      </c>
      <c r="T30" s="46">
        <v>0</v>
      </c>
      <c r="U30" s="46">
        <v>1</v>
      </c>
      <c r="V30" s="46">
        <v>1</v>
      </c>
      <c r="W30" s="46">
        <v>1</v>
      </c>
      <c r="X30" s="46">
        <v>0</v>
      </c>
      <c r="Y30" s="46">
        <v>0</v>
      </c>
      <c r="Z30" s="46">
        <v>0</v>
      </c>
      <c r="AA30" s="46">
        <v>0</v>
      </c>
      <c r="AB30" s="46">
        <v>0</v>
      </c>
      <c r="AC30" s="46">
        <v>0</v>
      </c>
      <c r="AD30" s="46">
        <v>0</v>
      </c>
      <c r="AE30" s="46">
        <v>0</v>
      </c>
      <c r="AF30" s="46">
        <v>0</v>
      </c>
      <c r="AG30" s="46">
        <v>0</v>
      </c>
      <c r="AH30" s="46">
        <v>0</v>
      </c>
      <c r="AI30" s="46">
        <v>0</v>
      </c>
      <c r="AJ30" s="46">
        <v>0</v>
      </c>
      <c r="AK30" s="46">
        <v>0</v>
      </c>
      <c r="AL30" s="46">
        <v>0</v>
      </c>
      <c r="AM30" s="46">
        <v>0</v>
      </c>
      <c r="AN30" s="46">
        <v>0</v>
      </c>
      <c r="AO30" s="46">
        <v>0</v>
      </c>
      <c r="AP30" s="46">
        <v>0</v>
      </c>
      <c r="AQ30" s="46">
        <v>0</v>
      </c>
      <c r="AR30" s="46">
        <v>0</v>
      </c>
      <c r="AS30" s="46">
        <v>0</v>
      </c>
      <c r="AT30" s="46">
        <v>1</v>
      </c>
      <c r="AU30" s="46">
        <v>0</v>
      </c>
      <c r="AV30" s="46">
        <v>1</v>
      </c>
      <c r="AW30" s="46">
        <v>1</v>
      </c>
      <c r="AX30" s="46">
        <v>0</v>
      </c>
      <c r="AY30" s="46">
        <v>1</v>
      </c>
      <c r="AZ30" s="46">
        <v>0</v>
      </c>
      <c r="BA30" s="46">
        <v>0</v>
      </c>
      <c r="BB30" s="46">
        <v>0</v>
      </c>
      <c r="BC30" s="46">
        <v>0</v>
      </c>
      <c r="BD30" s="46">
        <v>0</v>
      </c>
      <c r="BE30" s="46">
        <v>0</v>
      </c>
      <c r="BF30" s="46">
        <v>0</v>
      </c>
      <c r="BG30" s="46">
        <v>0</v>
      </c>
      <c r="BH30" s="46">
        <v>0</v>
      </c>
      <c r="BI30" s="46">
        <v>1</v>
      </c>
      <c r="BJ30" s="46">
        <v>0</v>
      </c>
      <c r="BK30" s="46">
        <v>1</v>
      </c>
      <c r="BL30" s="46">
        <v>0</v>
      </c>
      <c r="BM30" s="46">
        <v>0</v>
      </c>
      <c r="BN30" s="46">
        <v>0</v>
      </c>
      <c r="BO30" s="46">
        <v>0</v>
      </c>
      <c r="BP30" s="46">
        <v>0</v>
      </c>
      <c r="BQ30" s="46">
        <v>0</v>
      </c>
      <c r="BR30" s="46">
        <v>0</v>
      </c>
      <c r="BS30" s="46">
        <v>0</v>
      </c>
    </row>
    <row r="31" spans="1:71">
      <c r="A31" s="24">
        <v>30</v>
      </c>
      <c r="B31" s="46">
        <v>2</v>
      </c>
      <c r="C31" s="46">
        <v>2</v>
      </c>
      <c r="D31" s="46">
        <v>0</v>
      </c>
      <c r="E31" s="46">
        <v>0</v>
      </c>
      <c r="F31" s="46">
        <v>0</v>
      </c>
      <c r="G31" s="46">
        <v>10</v>
      </c>
      <c r="H31" s="46">
        <v>20</v>
      </c>
      <c r="I31" s="46">
        <v>0</v>
      </c>
      <c r="J31" s="46">
        <v>0</v>
      </c>
      <c r="K31" s="46">
        <v>0</v>
      </c>
      <c r="L31" s="46">
        <v>0</v>
      </c>
      <c r="M31" s="46">
        <v>0</v>
      </c>
      <c r="N31" s="46">
        <v>0</v>
      </c>
      <c r="O31" s="46">
        <v>2</v>
      </c>
      <c r="P31" s="46">
        <v>44</v>
      </c>
      <c r="Q31" s="46">
        <v>40</v>
      </c>
      <c r="R31" s="46">
        <v>1</v>
      </c>
      <c r="S31" s="46">
        <v>0</v>
      </c>
      <c r="T31" s="46">
        <v>1</v>
      </c>
      <c r="U31" s="46">
        <v>1</v>
      </c>
      <c r="V31" s="46">
        <v>0</v>
      </c>
      <c r="W31" s="46">
        <v>0</v>
      </c>
      <c r="X31" s="46">
        <v>0</v>
      </c>
      <c r="Y31" s="46">
        <v>0</v>
      </c>
      <c r="Z31" s="46">
        <v>0</v>
      </c>
      <c r="AA31" s="46">
        <v>0</v>
      </c>
      <c r="AB31" s="46">
        <v>0</v>
      </c>
      <c r="AC31" s="46">
        <v>0</v>
      </c>
      <c r="AD31" s="46">
        <v>0</v>
      </c>
      <c r="AE31" s="46">
        <v>0</v>
      </c>
      <c r="AF31" s="46">
        <v>0</v>
      </c>
      <c r="AG31" s="46">
        <v>0</v>
      </c>
      <c r="AH31" s="46">
        <v>0</v>
      </c>
      <c r="AI31" s="46">
        <v>0</v>
      </c>
      <c r="AJ31" s="46">
        <v>0</v>
      </c>
      <c r="AK31" s="46">
        <v>0</v>
      </c>
      <c r="AL31" s="46">
        <v>0</v>
      </c>
      <c r="AM31" s="46">
        <v>1</v>
      </c>
      <c r="AN31" s="46">
        <v>0</v>
      </c>
      <c r="AO31" s="46">
        <v>0</v>
      </c>
      <c r="AP31" s="46">
        <v>0</v>
      </c>
      <c r="AQ31" s="46">
        <v>1</v>
      </c>
      <c r="AR31" s="46">
        <v>0</v>
      </c>
      <c r="AS31" s="46">
        <v>0</v>
      </c>
      <c r="AT31" s="46">
        <v>0</v>
      </c>
      <c r="AU31" s="46">
        <v>0</v>
      </c>
      <c r="AV31" s="46">
        <v>0</v>
      </c>
      <c r="AW31" s="46">
        <v>1</v>
      </c>
      <c r="AX31" s="46">
        <v>0</v>
      </c>
      <c r="AY31" s="46">
        <v>1</v>
      </c>
      <c r="AZ31" s="46">
        <v>1</v>
      </c>
      <c r="BA31" s="46">
        <v>0</v>
      </c>
      <c r="BB31" s="46">
        <v>0</v>
      </c>
      <c r="BC31" s="46">
        <v>0</v>
      </c>
      <c r="BD31" s="46">
        <v>0</v>
      </c>
      <c r="BE31" s="46">
        <v>1</v>
      </c>
      <c r="BF31" s="46">
        <v>0</v>
      </c>
      <c r="BG31" s="46">
        <v>0</v>
      </c>
      <c r="BH31" s="46">
        <v>0</v>
      </c>
      <c r="BI31" s="46">
        <v>0</v>
      </c>
      <c r="BJ31" s="46">
        <v>0</v>
      </c>
      <c r="BK31" s="46">
        <v>0</v>
      </c>
      <c r="BL31" s="46">
        <v>0</v>
      </c>
      <c r="BM31" s="46">
        <v>0</v>
      </c>
      <c r="BN31" s="46">
        <v>0</v>
      </c>
      <c r="BO31" s="46">
        <v>0</v>
      </c>
      <c r="BP31" s="46">
        <v>0</v>
      </c>
      <c r="BQ31" s="46">
        <v>0</v>
      </c>
      <c r="BR31" s="46">
        <v>0</v>
      </c>
      <c r="BS31" s="46">
        <v>0</v>
      </c>
    </row>
    <row r="32" spans="1:71">
      <c r="A32" s="24">
        <v>31</v>
      </c>
      <c r="B32" s="46">
        <v>2</v>
      </c>
      <c r="C32" s="46">
        <v>4</v>
      </c>
      <c r="D32" s="46">
        <v>34</v>
      </c>
      <c r="E32" s="46">
        <v>0</v>
      </c>
      <c r="F32" s="46">
        <v>26</v>
      </c>
      <c r="G32" s="46">
        <v>10</v>
      </c>
      <c r="H32" s="46">
        <v>30</v>
      </c>
      <c r="I32" s="46">
        <v>5</v>
      </c>
      <c r="J32" s="46">
        <v>15</v>
      </c>
      <c r="K32" s="46">
        <v>15</v>
      </c>
      <c r="L32" s="46">
        <v>0</v>
      </c>
      <c r="M32" s="46">
        <v>0</v>
      </c>
      <c r="N32" s="46">
        <v>0</v>
      </c>
      <c r="O32" s="46">
        <v>0</v>
      </c>
      <c r="P32" s="46">
        <v>41</v>
      </c>
      <c r="Q32" s="46">
        <v>82</v>
      </c>
      <c r="R32" s="46">
        <v>0</v>
      </c>
      <c r="S32" s="46">
        <v>0</v>
      </c>
      <c r="T32" s="46">
        <v>0</v>
      </c>
      <c r="U32" s="46">
        <v>1</v>
      </c>
      <c r="V32" s="46">
        <v>1</v>
      </c>
      <c r="W32" s="46">
        <v>0</v>
      </c>
      <c r="X32" s="46">
        <v>0</v>
      </c>
      <c r="Y32" s="46">
        <v>0</v>
      </c>
      <c r="Z32" s="46">
        <v>0</v>
      </c>
      <c r="AA32" s="46">
        <v>0</v>
      </c>
      <c r="AB32" s="46">
        <v>0</v>
      </c>
      <c r="AC32" s="46">
        <v>0</v>
      </c>
      <c r="AD32" s="46">
        <v>1</v>
      </c>
      <c r="AE32" s="46">
        <v>0</v>
      </c>
      <c r="AF32" s="46">
        <v>0</v>
      </c>
      <c r="AG32" s="46">
        <v>0</v>
      </c>
      <c r="AH32" s="46">
        <v>0</v>
      </c>
      <c r="AI32" s="46">
        <v>0</v>
      </c>
      <c r="AJ32" s="46">
        <v>0</v>
      </c>
      <c r="AK32" s="46">
        <v>0</v>
      </c>
      <c r="AL32" s="46">
        <v>0</v>
      </c>
      <c r="AM32" s="46">
        <v>0</v>
      </c>
      <c r="AN32" s="46">
        <v>0</v>
      </c>
      <c r="AO32" s="46">
        <v>0</v>
      </c>
      <c r="AP32" s="46">
        <v>0</v>
      </c>
      <c r="AQ32" s="46">
        <v>0</v>
      </c>
      <c r="AR32" s="46">
        <v>0</v>
      </c>
      <c r="AS32" s="46">
        <v>0</v>
      </c>
      <c r="AT32" s="46">
        <v>1</v>
      </c>
      <c r="AU32" s="46">
        <v>0</v>
      </c>
      <c r="AV32" s="46">
        <v>1</v>
      </c>
      <c r="AW32" s="46">
        <v>1</v>
      </c>
      <c r="AX32" s="46">
        <v>0</v>
      </c>
      <c r="AY32" s="46">
        <v>1</v>
      </c>
      <c r="AZ32" s="46">
        <v>1</v>
      </c>
      <c r="BA32" s="46">
        <v>0</v>
      </c>
      <c r="BB32" s="46">
        <v>0</v>
      </c>
      <c r="BC32" s="46">
        <v>1</v>
      </c>
      <c r="BD32" s="46">
        <v>0</v>
      </c>
      <c r="BE32" s="46">
        <v>0</v>
      </c>
      <c r="BF32" s="46">
        <v>0</v>
      </c>
      <c r="BG32" s="46">
        <v>0</v>
      </c>
      <c r="BH32" s="46">
        <v>0</v>
      </c>
      <c r="BI32" s="46">
        <v>0</v>
      </c>
      <c r="BJ32" s="46">
        <v>0</v>
      </c>
      <c r="BK32" s="46">
        <v>0</v>
      </c>
      <c r="BL32" s="46">
        <v>0</v>
      </c>
      <c r="BM32" s="46">
        <v>0</v>
      </c>
      <c r="BN32" s="46">
        <v>0</v>
      </c>
      <c r="BO32" s="46">
        <v>0</v>
      </c>
      <c r="BP32" s="46">
        <v>0</v>
      </c>
      <c r="BQ32" s="46">
        <v>0</v>
      </c>
      <c r="BR32" s="46">
        <v>0</v>
      </c>
      <c r="BS32" s="46">
        <v>0</v>
      </c>
    </row>
    <row r="33" spans="1:71">
      <c r="A33" s="24">
        <v>32</v>
      </c>
      <c r="B33" s="46">
        <v>2</v>
      </c>
      <c r="C33" s="46">
        <v>3</v>
      </c>
      <c r="D33" s="46">
        <v>30</v>
      </c>
      <c r="E33" s="46">
        <v>0</v>
      </c>
      <c r="F33" s="46">
        <v>20</v>
      </c>
      <c r="G33" s="46">
        <v>10</v>
      </c>
      <c r="H33" s="46">
        <v>20</v>
      </c>
      <c r="I33" s="46">
        <v>0</v>
      </c>
      <c r="J33" s="46">
        <v>0</v>
      </c>
      <c r="K33" s="46">
        <v>0</v>
      </c>
      <c r="L33" s="46">
        <v>20</v>
      </c>
      <c r="M33" s="46">
        <v>0</v>
      </c>
      <c r="N33" s="46">
        <v>10</v>
      </c>
      <c r="O33" s="46">
        <v>1</v>
      </c>
      <c r="P33" s="46">
        <v>45</v>
      </c>
      <c r="Q33" s="46">
        <v>63</v>
      </c>
      <c r="R33" s="46">
        <v>0</v>
      </c>
      <c r="S33" s="46">
        <v>0</v>
      </c>
      <c r="T33" s="46">
        <v>0</v>
      </c>
      <c r="U33" s="46">
        <v>0</v>
      </c>
      <c r="V33" s="46">
        <v>1</v>
      </c>
      <c r="W33" s="46">
        <v>0</v>
      </c>
      <c r="X33" s="46">
        <v>0</v>
      </c>
      <c r="Y33" s="46">
        <v>0</v>
      </c>
      <c r="Z33" s="46">
        <v>0</v>
      </c>
      <c r="AA33" s="46">
        <v>0</v>
      </c>
      <c r="AB33" s="46">
        <v>0</v>
      </c>
      <c r="AC33" s="46">
        <v>0</v>
      </c>
      <c r="AD33" s="46">
        <v>0</v>
      </c>
      <c r="AE33" s="46">
        <v>0</v>
      </c>
      <c r="AF33" s="46">
        <v>0</v>
      </c>
      <c r="AG33" s="46">
        <v>0</v>
      </c>
      <c r="AH33" s="46">
        <v>0</v>
      </c>
      <c r="AI33" s="46">
        <v>0</v>
      </c>
      <c r="AJ33" s="46">
        <v>0</v>
      </c>
      <c r="AK33" s="46">
        <v>0</v>
      </c>
      <c r="AL33" s="46">
        <v>0</v>
      </c>
      <c r="AM33" s="46">
        <v>0</v>
      </c>
      <c r="AN33" s="46">
        <v>0</v>
      </c>
      <c r="AO33" s="46">
        <v>0</v>
      </c>
      <c r="AP33" s="46">
        <v>0</v>
      </c>
      <c r="AQ33" s="46">
        <v>0</v>
      </c>
      <c r="AR33" s="46">
        <v>0</v>
      </c>
      <c r="AS33" s="46">
        <v>0</v>
      </c>
      <c r="AT33" s="46">
        <v>1</v>
      </c>
      <c r="AU33" s="46">
        <v>1</v>
      </c>
      <c r="AV33" s="46">
        <v>0</v>
      </c>
      <c r="AW33" s="46">
        <v>0</v>
      </c>
      <c r="AX33" s="46">
        <v>0</v>
      </c>
      <c r="AY33" s="46">
        <v>1</v>
      </c>
      <c r="AZ33" s="46">
        <v>1</v>
      </c>
      <c r="BA33" s="46">
        <v>0</v>
      </c>
      <c r="BB33" s="46">
        <v>0</v>
      </c>
      <c r="BC33" s="46">
        <v>1</v>
      </c>
      <c r="BD33" s="46">
        <v>0</v>
      </c>
      <c r="BE33" s="46">
        <v>0</v>
      </c>
      <c r="BF33" s="46">
        <v>0</v>
      </c>
      <c r="BG33" s="46">
        <v>0</v>
      </c>
      <c r="BH33" s="46">
        <v>0</v>
      </c>
      <c r="BI33" s="46">
        <v>0</v>
      </c>
      <c r="BJ33" s="46">
        <v>0</v>
      </c>
      <c r="BK33" s="46">
        <v>1</v>
      </c>
      <c r="BL33" s="46">
        <v>0</v>
      </c>
      <c r="BM33" s="46">
        <v>0</v>
      </c>
      <c r="BN33" s="46">
        <v>0</v>
      </c>
      <c r="BO33" s="46">
        <v>0</v>
      </c>
      <c r="BP33" s="46">
        <v>0</v>
      </c>
      <c r="BQ33" s="46">
        <v>0</v>
      </c>
      <c r="BR33" s="46">
        <v>0</v>
      </c>
      <c r="BS33" s="46">
        <v>0</v>
      </c>
    </row>
    <row r="34" spans="1:71">
      <c r="A34" s="24">
        <v>33</v>
      </c>
      <c r="B34" s="46">
        <v>2</v>
      </c>
      <c r="C34" s="46">
        <v>2</v>
      </c>
      <c r="D34" s="46">
        <v>9</v>
      </c>
      <c r="E34" s="46">
        <v>0</v>
      </c>
      <c r="F34" s="46">
        <v>0</v>
      </c>
      <c r="G34" s="46">
        <v>5</v>
      </c>
      <c r="H34" s="46">
        <v>40</v>
      </c>
      <c r="I34" s="46">
        <v>0</v>
      </c>
      <c r="J34" s="46">
        <v>0</v>
      </c>
      <c r="K34" s="46">
        <v>0</v>
      </c>
      <c r="L34" s="46">
        <v>0</v>
      </c>
      <c r="M34" s="46">
        <v>0</v>
      </c>
      <c r="N34" s="46">
        <v>0</v>
      </c>
      <c r="O34" s="46">
        <v>2</v>
      </c>
      <c r="P34" s="46">
        <v>20</v>
      </c>
      <c r="Q34" s="46">
        <v>15</v>
      </c>
      <c r="R34" s="46">
        <v>0</v>
      </c>
      <c r="S34" s="46">
        <v>0</v>
      </c>
      <c r="T34" s="46">
        <v>0</v>
      </c>
      <c r="U34" s="46">
        <v>0</v>
      </c>
      <c r="V34" s="46">
        <v>1</v>
      </c>
      <c r="W34" s="46">
        <v>0</v>
      </c>
      <c r="X34" s="46">
        <v>0</v>
      </c>
      <c r="Y34" s="46">
        <v>0</v>
      </c>
      <c r="Z34" s="46">
        <v>0</v>
      </c>
      <c r="AA34" s="46">
        <v>0</v>
      </c>
      <c r="AB34" s="46">
        <v>0</v>
      </c>
      <c r="AC34" s="46">
        <v>0</v>
      </c>
      <c r="AD34" s="46">
        <v>0</v>
      </c>
      <c r="AE34" s="46">
        <v>0</v>
      </c>
      <c r="AF34" s="46">
        <v>0</v>
      </c>
      <c r="AG34" s="46">
        <v>0</v>
      </c>
      <c r="AH34" s="46">
        <v>0</v>
      </c>
      <c r="AI34" s="46">
        <v>0</v>
      </c>
      <c r="AJ34" s="46">
        <v>0</v>
      </c>
      <c r="AK34" s="46">
        <v>1</v>
      </c>
      <c r="AL34" s="46">
        <v>0</v>
      </c>
      <c r="AM34" s="46">
        <v>0</v>
      </c>
      <c r="AN34" s="46">
        <v>0</v>
      </c>
      <c r="AO34" s="46">
        <v>0</v>
      </c>
      <c r="AP34" s="46">
        <v>0</v>
      </c>
      <c r="AQ34" s="46">
        <v>0</v>
      </c>
      <c r="AR34" s="46">
        <v>0</v>
      </c>
      <c r="AS34" s="46">
        <v>0</v>
      </c>
      <c r="AT34" s="46">
        <v>0</v>
      </c>
      <c r="AU34" s="46">
        <v>0</v>
      </c>
      <c r="AV34" s="46">
        <v>0</v>
      </c>
      <c r="AW34" s="46">
        <v>1</v>
      </c>
      <c r="AX34" s="46">
        <v>0</v>
      </c>
      <c r="AY34" s="46">
        <v>0</v>
      </c>
      <c r="AZ34" s="46">
        <v>0</v>
      </c>
      <c r="BA34" s="46">
        <v>0</v>
      </c>
      <c r="BB34" s="46">
        <v>0</v>
      </c>
      <c r="BC34" s="46">
        <v>0</v>
      </c>
      <c r="BD34" s="46">
        <v>0</v>
      </c>
      <c r="BE34" s="46">
        <v>0</v>
      </c>
      <c r="BF34" s="46">
        <v>0</v>
      </c>
      <c r="BG34" s="46">
        <v>0</v>
      </c>
      <c r="BH34" s="46">
        <v>1</v>
      </c>
      <c r="BI34" s="46">
        <v>1</v>
      </c>
      <c r="BJ34" s="46">
        <v>0</v>
      </c>
      <c r="BK34" s="46">
        <v>0</v>
      </c>
      <c r="BL34" s="46">
        <v>0</v>
      </c>
      <c r="BM34" s="46">
        <v>0</v>
      </c>
      <c r="BN34" s="46">
        <v>1</v>
      </c>
      <c r="BO34" s="46">
        <v>0</v>
      </c>
      <c r="BP34" s="46">
        <v>0</v>
      </c>
      <c r="BQ34" s="46">
        <v>0</v>
      </c>
      <c r="BR34" s="46">
        <v>0</v>
      </c>
      <c r="BS34" s="46">
        <v>0</v>
      </c>
    </row>
    <row r="35" spans="1:71">
      <c r="A35" s="24">
        <v>34</v>
      </c>
      <c r="B35" s="46">
        <v>2</v>
      </c>
      <c r="C35" s="46">
        <v>3</v>
      </c>
      <c r="D35" s="46">
        <v>16</v>
      </c>
      <c r="E35" s="46">
        <v>0</v>
      </c>
      <c r="F35" s="46">
        <v>0</v>
      </c>
      <c r="G35" s="46">
        <v>15</v>
      </c>
      <c r="H35" s="46">
        <v>15</v>
      </c>
      <c r="I35" s="46">
        <v>0</v>
      </c>
      <c r="J35" s="46">
        <v>0</v>
      </c>
      <c r="K35" s="46">
        <v>0</v>
      </c>
      <c r="L35" s="46">
        <v>0</v>
      </c>
      <c r="M35" s="46">
        <v>0</v>
      </c>
      <c r="N35" s="46">
        <v>40</v>
      </c>
      <c r="O35" s="46">
        <v>9</v>
      </c>
      <c r="P35" s="46">
        <v>44</v>
      </c>
      <c r="Q35" s="46">
        <v>74</v>
      </c>
      <c r="R35" s="46">
        <v>0</v>
      </c>
      <c r="S35" s="46">
        <v>1</v>
      </c>
      <c r="T35" s="46">
        <v>0</v>
      </c>
      <c r="U35" s="46">
        <v>0</v>
      </c>
      <c r="V35" s="46">
        <v>0</v>
      </c>
      <c r="W35" s="46">
        <v>0</v>
      </c>
      <c r="X35" s="46">
        <v>0</v>
      </c>
      <c r="Y35" s="46">
        <v>0</v>
      </c>
      <c r="Z35" s="46">
        <v>0</v>
      </c>
      <c r="AA35" s="46">
        <v>0</v>
      </c>
      <c r="AB35" s="46">
        <v>0</v>
      </c>
      <c r="AC35" s="46">
        <v>0</v>
      </c>
      <c r="AD35" s="46">
        <v>0</v>
      </c>
      <c r="AE35" s="46">
        <v>0</v>
      </c>
      <c r="AF35" s="46">
        <v>0</v>
      </c>
      <c r="AG35" s="46">
        <v>0</v>
      </c>
      <c r="AH35" s="46">
        <v>0</v>
      </c>
      <c r="AI35" s="46">
        <v>0</v>
      </c>
      <c r="AJ35" s="46">
        <v>0</v>
      </c>
      <c r="AK35" s="46">
        <v>0</v>
      </c>
      <c r="AL35" s="46">
        <v>0</v>
      </c>
      <c r="AM35" s="46">
        <v>1</v>
      </c>
      <c r="AN35" s="46">
        <v>0</v>
      </c>
      <c r="AO35" s="46">
        <v>0</v>
      </c>
      <c r="AP35" s="46">
        <v>0</v>
      </c>
      <c r="AQ35" s="46">
        <v>0</v>
      </c>
      <c r="AR35" s="46">
        <v>0</v>
      </c>
      <c r="AS35" s="46">
        <v>0</v>
      </c>
      <c r="AT35" s="46">
        <v>1</v>
      </c>
      <c r="AU35" s="46">
        <v>0</v>
      </c>
      <c r="AV35" s="46">
        <v>1</v>
      </c>
      <c r="AW35" s="46">
        <v>1</v>
      </c>
      <c r="AX35" s="46">
        <v>0</v>
      </c>
      <c r="AY35" s="46">
        <v>1</v>
      </c>
      <c r="AZ35" s="46">
        <v>0</v>
      </c>
      <c r="BA35" s="46">
        <v>0</v>
      </c>
      <c r="BB35" s="46">
        <v>0</v>
      </c>
      <c r="BC35" s="46">
        <v>0</v>
      </c>
      <c r="BD35" s="46">
        <v>1</v>
      </c>
      <c r="BE35" s="46">
        <v>0</v>
      </c>
      <c r="BF35" s="46">
        <v>0</v>
      </c>
      <c r="BG35" s="46">
        <v>0</v>
      </c>
      <c r="BH35" s="46">
        <v>0</v>
      </c>
      <c r="BI35" s="46">
        <v>0</v>
      </c>
      <c r="BJ35" s="46">
        <v>0</v>
      </c>
      <c r="BK35" s="46">
        <v>0</v>
      </c>
      <c r="BL35" s="46">
        <v>0</v>
      </c>
      <c r="BM35" s="46">
        <v>0</v>
      </c>
      <c r="BN35" s="46">
        <v>1</v>
      </c>
      <c r="BO35" s="46">
        <v>0</v>
      </c>
      <c r="BP35" s="46">
        <v>0</v>
      </c>
      <c r="BQ35" s="46">
        <v>0</v>
      </c>
      <c r="BR35" s="46">
        <v>0</v>
      </c>
      <c r="BS35" s="46">
        <v>0</v>
      </c>
    </row>
    <row r="36" spans="1:71">
      <c r="A36" s="24">
        <v>35</v>
      </c>
      <c r="B36" s="46">
        <v>2</v>
      </c>
      <c r="C36" s="46">
        <v>3</v>
      </c>
      <c r="D36" s="46">
        <v>0</v>
      </c>
      <c r="E36" s="46">
        <v>0</v>
      </c>
      <c r="F36" s="46">
        <v>0</v>
      </c>
      <c r="G36" s="46">
        <v>10</v>
      </c>
      <c r="H36" s="46">
        <v>15</v>
      </c>
      <c r="I36" s="46">
        <v>0</v>
      </c>
      <c r="J36" s="46">
        <v>0</v>
      </c>
      <c r="K36" s="46">
        <v>0</v>
      </c>
      <c r="L36" s="46">
        <v>0</v>
      </c>
      <c r="M36" s="46">
        <v>55</v>
      </c>
      <c r="N36" s="46">
        <v>0</v>
      </c>
      <c r="O36" s="46">
        <v>2</v>
      </c>
      <c r="P36" s="46">
        <v>24</v>
      </c>
      <c r="Q36" s="46">
        <v>33</v>
      </c>
      <c r="R36" s="46">
        <v>1</v>
      </c>
      <c r="S36" s="46">
        <v>1</v>
      </c>
      <c r="T36" s="46">
        <v>1</v>
      </c>
      <c r="U36" s="46">
        <v>0</v>
      </c>
      <c r="V36" s="46">
        <v>1</v>
      </c>
      <c r="W36" s="46">
        <v>0</v>
      </c>
      <c r="X36" s="46">
        <v>0</v>
      </c>
      <c r="Y36" s="46">
        <v>0</v>
      </c>
      <c r="Z36" s="46">
        <v>0</v>
      </c>
      <c r="AA36" s="46">
        <v>0</v>
      </c>
      <c r="AB36" s="46">
        <v>0</v>
      </c>
      <c r="AC36" s="46">
        <v>0</v>
      </c>
      <c r="AD36" s="46">
        <v>0</v>
      </c>
      <c r="AE36" s="46">
        <v>0</v>
      </c>
      <c r="AF36" s="46">
        <v>0</v>
      </c>
      <c r="AG36" s="46">
        <v>0</v>
      </c>
      <c r="AH36" s="46">
        <v>0</v>
      </c>
      <c r="AI36" s="46">
        <v>0</v>
      </c>
      <c r="AJ36" s="46">
        <v>0</v>
      </c>
      <c r="AK36" s="46">
        <v>0</v>
      </c>
      <c r="AL36" s="46">
        <v>0</v>
      </c>
      <c r="AM36" s="46">
        <v>0</v>
      </c>
      <c r="AN36" s="46">
        <v>0</v>
      </c>
      <c r="AO36" s="46">
        <v>0</v>
      </c>
      <c r="AP36" s="46">
        <v>0</v>
      </c>
      <c r="AQ36" s="46">
        <v>0</v>
      </c>
      <c r="AR36" s="46">
        <v>0</v>
      </c>
      <c r="AS36" s="46">
        <v>0</v>
      </c>
      <c r="AT36" s="46">
        <v>1</v>
      </c>
      <c r="AU36" s="46">
        <v>0</v>
      </c>
      <c r="AV36" s="46">
        <v>0</v>
      </c>
      <c r="AW36" s="46">
        <v>1</v>
      </c>
      <c r="AX36" s="46">
        <v>0</v>
      </c>
      <c r="AY36" s="46">
        <v>0</v>
      </c>
      <c r="AZ36" s="46">
        <v>1</v>
      </c>
      <c r="BA36" s="46">
        <v>0</v>
      </c>
      <c r="BB36" s="46">
        <v>0</v>
      </c>
      <c r="BC36" s="46">
        <v>1</v>
      </c>
      <c r="BD36" s="46">
        <v>0</v>
      </c>
      <c r="BE36" s="46">
        <v>1</v>
      </c>
      <c r="BF36" s="46">
        <v>1</v>
      </c>
      <c r="BG36" s="46">
        <v>1</v>
      </c>
      <c r="BH36" s="46">
        <v>0</v>
      </c>
      <c r="BI36" s="46">
        <v>0</v>
      </c>
      <c r="BJ36" s="46">
        <v>0</v>
      </c>
      <c r="BK36" s="46">
        <v>0</v>
      </c>
      <c r="BL36" s="46">
        <v>1</v>
      </c>
      <c r="BM36" s="46">
        <v>0</v>
      </c>
      <c r="BN36" s="46">
        <v>0</v>
      </c>
      <c r="BO36" s="46">
        <v>1</v>
      </c>
      <c r="BP36" s="46">
        <v>1</v>
      </c>
      <c r="BQ36" s="46">
        <v>1</v>
      </c>
      <c r="BR36" s="46">
        <v>0</v>
      </c>
      <c r="BS36" s="46">
        <v>0</v>
      </c>
    </row>
    <row r="37" spans="1:71">
      <c r="A37" s="24">
        <v>36</v>
      </c>
      <c r="B37" s="46">
        <v>2</v>
      </c>
      <c r="C37" s="46">
        <v>3</v>
      </c>
      <c r="D37" s="46">
        <v>14</v>
      </c>
      <c r="E37" s="46">
        <v>0</v>
      </c>
      <c r="F37" s="46">
        <v>33</v>
      </c>
      <c r="G37" s="46">
        <v>20</v>
      </c>
      <c r="H37" s="46">
        <v>30</v>
      </c>
      <c r="I37" s="46">
        <v>0</v>
      </c>
      <c r="J37" s="46">
        <v>0</v>
      </c>
      <c r="K37" s="46">
        <v>0</v>
      </c>
      <c r="L37" s="46">
        <v>0</v>
      </c>
      <c r="M37" s="46">
        <v>0</v>
      </c>
      <c r="N37" s="46">
        <v>0</v>
      </c>
      <c r="O37" s="46">
        <v>2</v>
      </c>
      <c r="P37" s="46">
        <v>57</v>
      </c>
      <c r="Q37" s="46">
        <v>61</v>
      </c>
      <c r="R37" s="46">
        <v>0</v>
      </c>
      <c r="S37" s="46">
        <v>0</v>
      </c>
      <c r="T37" s="46">
        <v>0</v>
      </c>
      <c r="U37" s="46">
        <v>1</v>
      </c>
      <c r="V37" s="46">
        <v>1</v>
      </c>
      <c r="W37" s="46">
        <v>0</v>
      </c>
      <c r="X37" s="46">
        <v>0</v>
      </c>
      <c r="Y37" s="46">
        <v>0</v>
      </c>
      <c r="Z37" s="46">
        <v>0</v>
      </c>
      <c r="AA37" s="46">
        <v>0</v>
      </c>
      <c r="AB37" s="46">
        <v>0</v>
      </c>
      <c r="AC37" s="46">
        <v>0</v>
      </c>
      <c r="AD37" s="46">
        <v>0</v>
      </c>
      <c r="AE37" s="46">
        <v>0</v>
      </c>
      <c r="AF37" s="46">
        <v>0</v>
      </c>
      <c r="AG37" s="46">
        <v>0</v>
      </c>
      <c r="AH37" s="46">
        <v>0</v>
      </c>
      <c r="AI37" s="46">
        <v>0</v>
      </c>
      <c r="AJ37" s="46">
        <v>0</v>
      </c>
      <c r="AK37" s="46">
        <v>0</v>
      </c>
      <c r="AL37" s="46">
        <v>1</v>
      </c>
      <c r="AM37" s="46">
        <v>0</v>
      </c>
      <c r="AN37" s="46">
        <v>0</v>
      </c>
      <c r="AO37" s="46">
        <v>0</v>
      </c>
      <c r="AP37" s="46">
        <v>0</v>
      </c>
      <c r="AQ37" s="46">
        <v>0</v>
      </c>
      <c r="AR37" s="46">
        <v>0</v>
      </c>
      <c r="AS37" s="46">
        <v>0</v>
      </c>
      <c r="AT37" s="46">
        <v>0</v>
      </c>
      <c r="AU37" s="46">
        <v>0</v>
      </c>
      <c r="AV37" s="46">
        <v>0</v>
      </c>
      <c r="AW37" s="46">
        <v>1</v>
      </c>
      <c r="AX37" s="46">
        <v>0</v>
      </c>
      <c r="AY37" s="46">
        <v>1</v>
      </c>
      <c r="AZ37" s="46">
        <v>1</v>
      </c>
      <c r="BA37" s="46">
        <v>0</v>
      </c>
      <c r="BB37" s="46">
        <v>0</v>
      </c>
      <c r="BC37" s="46">
        <v>1</v>
      </c>
      <c r="BD37" s="46">
        <v>1</v>
      </c>
      <c r="BE37" s="46">
        <v>0</v>
      </c>
      <c r="BF37" s="46">
        <v>0</v>
      </c>
      <c r="BG37" s="46">
        <v>1</v>
      </c>
      <c r="BH37" s="46">
        <v>0</v>
      </c>
      <c r="BI37" s="46">
        <v>0</v>
      </c>
      <c r="BJ37" s="46">
        <v>0</v>
      </c>
      <c r="BK37" s="46">
        <v>0</v>
      </c>
      <c r="BL37" s="46">
        <v>1</v>
      </c>
      <c r="BM37" s="46">
        <v>0</v>
      </c>
      <c r="BN37" s="46">
        <v>1</v>
      </c>
      <c r="BO37" s="46">
        <v>0</v>
      </c>
      <c r="BP37" s="46">
        <v>0</v>
      </c>
      <c r="BQ37" s="46">
        <v>0</v>
      </c>
      <c r="BR37" s="46">
        <v>0</v>
      </c>
      <c r="BS37" s="46">
        <v>0</v>
      </c>
    </row>
    <row r="38" spans="1:71">
      <c r="A38" s="24">
        <v>37</v>
      </c>
      <c r="B38" s="46">
        <v>2</v>
      </c>
      <c r="C38" s="46">
        <v>4</v>
      </c>
      <c r="D38" s="46">
        <v>16</v>
      </c>
      <c r="E38" s="46">
        <v>0</v>
      </c>
      <c r="F38" s="46">
        <v>43</v>
      </c>
      <c r="G38" s="46">
        <v>5</v>
      </c>
      <c r="H38" s="46">
        <v>20</v>
      </c>
      <c r="I38" s="46">
        <v>0</v>
      </c>
      <c r="J38" s="46">
        <v>0</v>
      </c>
      <c r="K38" s="46">
        <v>0</v>
      </c>
      <c r="L38" s="46">
        <v>10</v>
      </c>
      <c r="M38" s="46">
        <v>15</v>
      </c>
      <c r="N38" s="46">
        <v>20</v>
      </c>
      <c r="O38" s="46">
        <v>2</v>
      </c>
      <c r="P38" s="46">
        <v>14</v>
      </c>
      <c r="Q38" s="46">
        <v>18</v>
      </c>
      <c r="R38" s="46">
        <v>0</v>
      </c>
      <c r="S38" s="46">
        <v>1</v>
      </c>
      <c r="T38" s="46">
        <v>0</v>
      </c>
      <c r="U38" s="46">
        <v>0</v>
      </c>
      <c r="V38" s="46">
        <v>0</v>
      </c>
      <c r="W38" s="46">
        <v>0</v>
      </c>
      <c r="X38" s="46">
        <v>0</v>
      </c>
      <c r="Y38" s="46">
        <v>0</v>
      </c>
      <c r="Z38" s="46">
        <v>0</v>
      </c>
      <c r="AA38" s="46">
        <v>0</v>
      </c>
      <c r="AB38" s="46">
        <v>0</v>
      </c>
      <c r="AC38" s="46">
        <v>0</v>
      </c>
      <c r="AD38" s="46">
        <v>0</v>
      </c>
      <c r="AE38" s="46">
        <v>0</v>
      </c>
      <c r="AF38" s="46">
        <v>0</v>
      </c>
      <c r="AG38" s="46">
        <v>0</v>
      </c>
      <c r="AH38" s="46">
        <v>0</v>
      </c>
      <c r="AI38" s="46">
        <v>0</v>
      </c>
      <c r="AJ38" s="46">
        <v>0</v>
      </c>
      <c r="AK38" s="46">
        <v>0</v>
      </c>
      <c r="AL38" s="46">
        <v>0</v>
      </c>
      <c r="AM38" s="46">
        <v>0</v>
      </c>
      <c r="AN38" s="46">
        <v>0</v>
      </c>
      <c r="AO38" s="46">
        <v>0</v>
      </c>
      <c r="AP38" s="46">
        <v>0</v>
      </c>
      <c r="AQ38" s="46">
        <v>1</v>
      </c>
      <c r="AR38" s="46">
        <v>0</v>
      </c>
      <c r="AS38" s="46">
        <v>0</v>
      </c>
      <c r="AT38" s="46">
        <v>1</v>
      </c>
      <c r="AU38" s="46">
        <v>1</v>
      </c>
      <c r="AV38" s="46">
        <v>0</v>
      </c>
      <c r="AW38" s="46">
        <v>1</v>
      </c>
      <c r="AX38" s="46">
        <v>0</v>
      </c>
      <c r="AY38" s="46">
        <v>1</v>
      </c>
      <c r="AZ38" s="46">
        <v>0</v>
      </c>
      <c r="BA38" s="46">
        <v>0</v>
      </c>
      <c r="BB38" s="46">
        <v>0</v>
      </c>
      <c r="BC38" s="46">
        <v>1</v>
      </c>
      <c r="BD38" s="46">
        <v>0</v>
      </c>
      <c r="BE38" s="46">
        <v>0</v>
      </c>
      <c r="BF38" s="46">
        <v>0</v>
      </c>
      <c r="BG38" s="46">
        <v>1</v>
      </c>
      <c r="BH38" s="46">
        <v>0</v>
      </c>
      <c r="BI38" s="46">
        <v>0</v>
      </c>
      <c r="BJ38" s="46">
        <v>0</v>
      </c>
      <c r="BK38" s="46">
        <v>0</v>
      </c>
      <c r="BL38" s="46">
        <v>0</v>
      </c>
      <c r="BM38" s="46">
        <v>0</v>
      </c>
      <c r="BN38" s="46">
        <v>0</v>
      </c>
      <c r="BO38" s="46">
        <v>0</v>
      </c>
      <c r="BP38" s="46">
        <v>0</v>
      </c>
      <c r="BQ38" s="46">
        <v>0</v>
      </c>
      <c r="BR38" s="46">
        <v>0</v>
      </c>
      <c r="BS38" s="46">
        <v>0</v>
      </c>
    </row>
    <row r="39" spans="1:71">
      <c r="A39" s="24">
        <v>38</v>
      </c>
      <c r="B39" s="46">
        <v>2</v>
      </c>
      <c r="C39" s="46">
        <v>1</v>
      </c>
      <c r="D39" s="46">
        <v>10</v>
      </c>
      <c r="E39" s="46">
        <v>0</v>
      </c>
      <c r="F39" s="46">
        <v>0</v>
      </c>
      <c r="G39" s="46">
        <v>0</v>
      </c>
      <c r="H39" s="46">
        <v>0</v>
      </c>
      <c r="I39" s="46">
        <v>0</v>
      </c>
      <c r="J39" s="46">
        <v>0</v>
      </c>
      <c r="K39" s="46">
        <v>0</v>
      </c>
      <c r="L39" s="46">
        <v>0</v>
      </c>
      <c r="M39" s="46">
        <v>0</v>
      </c>
      <c r="N39" s="46">
        <v>0</v>
      </c>
      <c r="O39" s="46">
        <v>0</v>
      </c>
      <c r="P39" s="46">
        <v>0</v>
      </c>
      <c r="Q39" s="46">
        <v>0</v>
      </c>
      <c r="R39" s="46">
        <v>0</v>
      </c>
      <c r="S39" s="46">
        <v>1</v>
      </c>
      <c r="T39" s="46">
        <v>1</v>
      </c>
      <c r="U39" s="46">
        <v>0</v>
      </c>
      <c r="V39" s="46">
        <v>0</v>
      </c>
      <c r="W39" s="46">
        <v>0</v>
      </c>
      <c r="X39" s="46">
        <v>0</v>
      </c>
      <c r="Y39" s="46">
        <v>0</v>
      </c>
      <c r="Z39" s="46">
        <v>0</v>
      </c>
      <c r="AA39" s="46">
        <v>0</v>
      </c>
      <c r="AB39" s="46">
        <v>0</v>
      </c>
      <c r="AC39" s="46">
        <v>0</v>
      </c>
      <c r="AD39" s="46">
        <v>0</v>
      </c>
      <c r="AE39" s="46">
        <v>0</v>
      </c>
      <c r="AF39" s="46">
        <v>0</v>
      </c>
      <c r="AG39" s="46">
        <v>0</v>
      </c>
      <c r="AH39" s="46">
        <v>0</v>
      </c>
      <c r="AI39" s="46">
        <v>0</v>
      </c>
      <c r="AJ39" s="46">
        <v>0</v>
      </c>
      <c r="AK39" s="46">
        <v>0</v>
      </c>
      <c r="AL39" s="46">
        <v>0</v>
      </c>
      <c r="AM39" s="46">
        <v>0</v>
      </c>
      <c r="AN39" s="46">
        <v>0</v>
      </c>
      <c r="AO39" s="46">
        <v>0</v>
      </c>
      <c r="AP39" s="46">
        <v>0</v>
      </c>
      <c r="AQ39" s="46">
        <v>0</v>
      </c>
      <c r="AR39" s="46">
        <v>0</v>
      </c>
      <c r="AS39" s="46">
        <v>0</v>
      </c>
      <c r="AT39" s="46">
        <v>1</v>
      </c>
      <c r="AU39" s="46">
        <v>0</v>
      </c>
      <c r="AV39" s="46">
        <v>1</v>
      </c>
      <c r="AW39" s="46">
        <v>1</v>
      </c>
      <c r="AX39" s="46">
        <v>1</v>
      </c>
      <c r="AY39" s="46">
        <v>1</v>
      </c>
      <c r="AZ39" s="46">
        <v>0</v>
      </c>
      <c r="BA39" s="46">
        <v>0</v>
      </c>
      <c r="BB39" s="46">
        <v>1</v>
      </c>
      <c r="BC39" s="46">
        <v>0</v>
      </c>
      <c r="BD39" s="46">
        <v>1</v>
      </c>
      <c r="BE39" s="46">
        <v>0</v>
      </c>
      <c r="BF39" s="46">
        <v>0</v>
      </c>
      <c r="BG39" s="46">
        <v>0</v>
      </c>
      <c r="BH39" s="46">
        <v>0</v>
      </c>
      <c r="BI39" s="46">
        <v>0</v>
      </c>
      <c r="BJ39" s="46">
        <v>1</v>
      </c>
      <c r="BK39" s="46">
        <v>0</v>
      </c>
      <c r="BL39" s="46">
        <v>0</v>
      </c>
      <c r="BM39" s="46">
        <v>0</v>
      </c>
      <c r="BN39" s="46">
        <v>0</v>
      </c>
      <c r="BO39" s="46">
        <v>0</v>
      </c>
      <c r="BP39" s="46">
        <v>0</v>
      </c>
      <c r="BQ39" s="46">
        <v>0</v>
      </c>
      <c r="BR39" s="46">
        <v>0</v>
      </c>
      <c r="BS39" s="46">
        <v>0</v>
      </c>
    </row>
    <row r="40" spans="1:71">
      <c r="A40" s="24">
        <v>39</v>
      </c>
      <c r="B40" s="46">
        <v>2</v>
      </c>
      <c r="C40" s="46">
        <v>4</v>
      </c>
      <c r="D40" s="46">
        <v>0</v>
      </c>
      <c r="E40" s="46">
        <v>10</v>
      </c>
      <c r="F40" s="46">
        <v>87</v>
      </c>
      <c r="G40" s="46">
        <v>10</v>
      </c>
      <c r="H40" s="46">
        <v>15</v>
      </c>
      <c r="I40" s="46">
        <v>20</v>
      </c>
      <c r="J40" s="46">
        <v>10</v>
      </c>
      <c r="K40" s="46">
        <v>0</v>
      </c>
      <c r="L40" s="46">
        <v>0</v>
      </c>
      <c r="M40" s="46">
        <v>10</v>
      </c>
      <c r="N40" s="46">
        <v>0</v>
      </c>
      <c r="O40" s="46">
        <v>7</v>
      </c>
      <c r="P40" s="46">
        <v>24</v>
      </c>
      <c r="Q40" s="46">
        <v>20</v>
      </c>
      <c r="R40" s="46">
        <v>1</v>
      </c>
      <c r="S40" s="46">
        <v>1</v>
      </c>
      <c r="T40" s="46">
        <v>0</v>
      </c>
      <c r="U40" s="46">
        <v>1</v>
      </c>
      <c r="V40" s="46">
        <v>0</v>
      </c>
      <c r="W40" s="46">
        <v>0</v>
      </c>
      <c r="X40" s="46">
        <v>0</v>
      </c>
      <c r="Y40" s="46">
        <v>0</v>
      </c>
      <c r="Z40" s="46">
        <v>0</v>
      </c>
      <c r="AA40" s="46">
        <v>0</v>
      </c>
      <c r="AB40" s="46">
        <v>0</v>
      </c>
      <c r="AC40" s="46">
        <v>0</v>
      </c>
      <c r="AD40" s="46">
        <v>0</v>
      </c>
      <c r="AE40" s="46">
        <v>0</v>
      </c>
      <c r="AF40" s="46">
        <v>0</v>
      </c>
      <c r="AG40" s="46">
        <v>0</v>
      </c>
      <c r="AH40" s="46">
        <v>0</v>
      </c>
      <c r="AI40" s="46">
        <v>0</v>
      </c>
      <c r="AJ40" s="46">
        <v>0</v>
      </c>
      <c r="AK40" s="46">
        <v>0</v>
      </c>
      <c r="AL40" s="46">
        <v>0</v>
      </c>
      <c r="AM40" s="46">
        <v>0</v>
      </c>
      <c r="AN40" s="46">
        <v>0</v>
      </c>
      <c r="AO40" s="46">
        <v>0</v>
      </c>
      <c r="AP40" s="46">
        <v>0</v>
      </c>
      <c r="AQ40" s="46">
        <v>0</v>
      </c>
      <c r="AR40" s="46">
        <v>0</v>
      </c>
      <c r="AS40" s="46">
        <v>0</v>
      </c>
      <c r="AT40" s="46">
        <v>1</v>
      </c>
      <c r="AU40" s="46">
        <v>0</v>
      </c>
      <c r="AV40" s="46">
        <v>0</v>
      </c>
      <c r="AW40" s="46">
        <v>0</v>
      </c>
      <c r="AX40" s="46">
        <v>0</v>
      </c>
      <c r="AY40" s="46">
        <v>1</v>
      </c>
      <c r="AZ40" s="46">
        <v>0</v>
      </c>
      <c r="BA40" s="46">
        <v>1</v>
      </c>
      <c r="BB40" s="46">
        <v>0</v>
      </c>
      <c r="BC40" s="46">
        <v>0</v>
      </c>
      <c r="BD40" s="46">
        <v>1</v>
      </c>
      <c r="BE40" s="46">
        <v>0</v>
      </c>
      <c r="BF40" s="46">
        <v>0</v>
      </c>
      <c r="BG40" s="46">
        <v>0</v>
      </c>
      <c r="BH40" s="46">
        <v>0</v>
      </c>
      <c r="BI40" s="46">
        <v>1</v>
      </c>
      <c r="BJ40" s="46">
        <v>0</v>
      </c>
      <c r="BK40" s="46">
        <v>0</v>
      </c>
      <c r="BL40" s="46">
        <v>0</v>
      </c>
      <c r="BM40" s="46">
        <v>0</v>
      </c>
      <c r="BN40" s="46">
        <v>0</v>
      </c>
      <c r="BO40" s="46">
        <v>0</v>
      </c>
      <c r="BP40" s="46">
        <v>0</v>
      </c>
      <c r="BQ40" s="46">
        <v>0</v>
      </c>
      <c r="BR40" s="46">
        <v>0</v>
      </c>
      <c r="BS40" s="46">
        <v>0</v>
      </c>
    </row>
    <row r="41" spans="1:71">
      <c r="A41" s="24">
        <v>40</v>
      </c>
      <c r="B41" s="46">
        <v>2</v>
      </c>
      <c r="C41" s="46">
        <v>3</v>
      </c>
      <c r="D41" s="46">
        <v>10</v>
      </c>
      <c r="E41" s="46">
        <v>0</v>
      </c>
      <c r="F41" s="46">
        <v>9</v>
      </c>
      <c r="G41" s="46">
        <v>15</v>
      </c>
      <c r="H41" s="46">
        <v>20</v>
      </c>
      <c r="I41" s="46">
        <v>0</v>
      </c>
      <c r="J41" s="46">
        <v>10</v>
      </c>
      <c r="K41" s="46">
        <v>20</v>
      </c>
      <c r="L41" s="46">
        <v>0</v>
      </c>
      <c r="M41" s="46">
        <v>0</v>
      </c>
      <c r="N41" s="46">
        <v>0</v>
      </c>
      <c r="O41" s="46">
        <v>4</v>
      </c>
      <c r="P41" s="46">
        <v>35</v>
      </c>
      <c r="Q41" s="46">
        <v>51</v>
      </c>
      <c r="R41" s="46">
        <v>1</v>
      </c>
      <c r="S41" s="46">
        <v>0</v>
      </c>
      <c r="T41" s="46">
        <v>0</v>
      </c>
      <c r="U41" s="46">
        <v>0</v>
      </c>
      <c r="V41" s="46">
        <v>0</v>
      </c>
      <c r="W41" s="46">
        <v>0</v>
      </c>
      <c r="X41" s="46">
        <v>0</v>
      </c>
      <c r="Y41" s="46">
        <v>1</v>
      </c>
      <c r="Z41" s="46">
        <v>0</v>
      </c>
      <c r="AA41" s="46">
        <v>0</v>
      </c>
      <c r="AB41" s="46">
        <v>0</v>
      </c>
      <c r="AC41" s="46">
        <v>0</v>
      </c>
      <c r="AD41" s="46">
        <v>0</v>
      </c>
      <c r="AE41" s="46">
        <v>0</v>
      </c>
      <c r="AF41" s="46">
        <v>0</v>
      </c>
      <c r="AG41" s="46">
        <v>0</v>
      </c>
      <c r="AH41" s="46">
        <v>0</v>
      </c>
      <c r="AI41" s="46">
        <v>0</v>
      </c>
      <c r="AJ41" s="46">
        <v>0</v>
      </c>
      <c r="AK41" s="46">
        <v>0</v>
      </c>
      <c r="AL41" s="46">
        <v>0</v>
      </c>
      <c r="AM41" s="46">
        <v>0</v>
      </c>
      <c r="AN41" s="46">
        <v>0</v>
      </c>
      <c r="AO41" s="46">
        <v>0</v>
      </c>
      <c r="AP41" s="46">
        <v>0</v>
      </c>
      <c r="AQ41" s="46">
        <v>0</v>
      </c>
      <c r="AR41" s="46">
        <v>0</v>
      </c>
      <c r="AS41" s="46">
        <v>0</v>
      </c>
      <c r="AT41" s="46">
        <v>1</v>
      </c>
      <c r="AU41" s="46">
        <v>0</v>
      </c>
      <c r="AV41" s="46">
        <v>0</v>
      </c>
      <c r="AW41" s="46">
        <v>0</v>
      </c>
      <c r="AX41" s="46">
        <v>0</v>
      </c>
      <c r="AY41" s="46">
        <v>0</v>
      </c>
      <c r="AZ41" s="46">
        <v>0</v>
      </c>
      <c r="BA41" s="46">
        <v>0</v>
      </c>
      <c r="BB41" s="46">
        <v>0</v>
      </c>
      <c r="BC41" s="46">
        <v>1</v>
      </c>
      <c r="BD41" s="46">
        <v>0</v>
      </c>
      <c r="BE41" s="46">
        <v>0</v>
      </c>
      <c r="BF41" s="46">
        <v>0</v>
      </c>
      <c r="BG41" s="46">
        <v>1</v>
      </c>
      <c r="BH41" s="46">
        <v>0</v>
      </c>
      <c r="BI41" s="46">
        <v>0</v>
      </c>
      <c r="BJ41" s="46">
        <v>0</v>
      </c>
      <c r="BK41" s="46">
        <v>0</v>
      </c>
      <c r="BL41" s="46">
        <v>0</v>
      </c>
      <c r="BM41" s="46">
        <v>0</v>
      </c>
      <c r="BN41" s="46">
        <v>0</v>
      </c>
      <c r="BO41" s="46">
        <v>0</v>
      </c>
      <c r="BP41" s="46">
        <v>0</v>
      </c>
      <c r="BQ41" s="46">
        <v>0</v>
      </c>
      <c r="BR41" s="46">
        <v>0</v>
      </c>
      <c r="BS41" s="46">
        <v>0</v>
      </c>
    </row>
    <row r="42" spans="1:71">
      <c r="A42" s="22" t="s">
        <v>291</v>
      </c>
      <c r="B42" s="22">
        <f>COUNT(B2:B41)</f>
        <v>40</v>
      </c>
      <c r="C42" s="22">
        <f t="shared" ref="C42:BN42" si="0">COUNT(C2:C41)</f>
        <v>40</v>
      </c>
      <c r="D42" s="22">
        <f t="shared" si="0"/>
        <v>40</v>
      </c>
      <c r="E42" s="22">
        <f t="shared" si="0"/>
        <v>40</v>
      </c>
      <c r="F42" s="22">
        <f t="shared" si="0"/>
        <v>40</v>
      </c>
      <c r="G42" s="22">
        <f t="shared" si="0"/>
        <v>40</v>
      </c>
      <c r="H42" s="22">
        <f t="shared" si="0"/>
        <v>40</v>
      </c>
      <c r="I42" s="22">
        <f t="shared" si="0"/>
        <v>40</v>
      </c>
      <c r="J42" s="22">
        <f t="shared" si="0"/>
        <v>40</v>
      </c>
      <c r="K42" s="22">
        <f t="shared" si="0"/>
        <v>40</v>
      </c>
      <c r="L42" s="22">
        <f t="shared" si="0"/>
        <v>40</v>
      </c>
      <c r="M42" s="22">
        <f t="shared" si="0"/>
        <v>40</v>
      </c>
      <c r="N42" s="22">
        <f t="shared" si="0"/>
        <v>40</v>
      </c>
      <c r="O42" s="22">
        <f t="shared" si="0"/>
        <v>40</v>
      </c>
      <c r="P42" s="22">
        <f t="shared" si="0"/>
        <v>40</v>
      </c>
      <c r="Q42" s="22">
        <f t="shared" si="0"/>
        <v>40</v>
      </c>
      <c r="R42" s="22">
        <f t="shared" si="0"/>
        <v>40</v>
      </c>
      <c r="S42" s="22">
        <f t="shared" si="0"/>
        <v>40</v>
      </c>
      <c r="T42" s="22">
        <f t="shared" si="0"/>
        <v>40</v>
      </c>
      <c r="U42" s="22">
        <f t="shared" si="0"/>
        <v>40</v>
      </c>
      <c r="V42" s="22">
        <f t="shared" si="0"/>
        <v>40</v>
      </c>
      <c r="W42" s="22">
        <f t="shared" si="0"/>
        <v>40</v>
      </c>
      <c r="X42" s="22">
        <f t="shared" si="0"/>
        <v>40</v>
      </c>
      <c r="Y42" s="22">
        <f t="shared" si="0"/>
        <v>40</v>
      </c>
      <c r="Z42" s="22">
        <f t="shared" si="0"/>
        <v>40</v>
      </c>
      <c r="AA42" s="22">
        <f t="shared" si="0"/>
        <v>40</v>
      </c>
      <c r="AB42" s="22">
        <f t="shared" si="0"/>
        <v>40</v>
      </c>
      <c r="AC42" s="22">
        <f t="shared" si="0"/>
        <v>40</v>
      </c>
      <c r="AD42" s="22">
        <f t="shared" si="0"/>
        <v>40</v>
      </c>
      <c r="AE42" s="22">
        <f t="shared" si="0"/>
        <v>40</v>
      </c>
      <c r="AF42" s="22">
        <f t="shared" si="0"/>
        <v>40</v>
      </c>
      <c r="AG42" s="22">
        <f t="shared" si="0"/>
        <v>40</v>
      </c>
      <c r="AH42" s="22">
        <f t="shared" si="0"/>
        <v>40</v>
      </c>
      <c r="AI42" s="22">
        <f t="shared" si="0"/>
        <v>40</v>
      </c>
      <c r="AJ42" s="22">
        <f t="shared" si="0"/>
        <v>40</v>
      </c>
      <c r="AK42" s="22">
        <f t="shared" si="0"/>
        <v>40</v>
      </c>
      <c r="AL42" s="22">
        <f t="shared" si="0"/>
        <v>40</v>
      </c>
      <c r="AM42" s="22">
        <f t="shared" si="0"/>
        <v>40</v>
      </c>
      <c r="AN42" s="22">
        <f t="shared" si="0"/>
        <v>40</v>
      </c>
      <c r="AO42" s="22">
        <f t="shared" si="0"/>
        <v>40</v>
      </c>
      <c r="AP42" s="22">
        <f t="shared" si="0"/>
        <v>40</v>
      </c>
      <c r="AQ42" s="22">
        <f t="shared" si="0"/>
        <v>40</v>
      </c>
      <c r="AR42" s="22">
        <f t="shared" si="0"/>
        <v>40</v>
      </c>
      <c r="AS42" s="22">
        <f t="shared" si="0"/>
        <v>40</v>
      </c>
      <c r="AT42" s="22">
        <f t="shared" si="0"/>
        <v>40</v>
      </c>
      <c r="AU42" s="22">
        <f t="shared" si="0"/>
        <v>39</v>
      </c>
      <c r="AV42" s="22">
        <f t="shared" si="0"/>
        <v>40</v>
      </c>
      <c r="AW42" s="22">
        <f t="shared" si="0"/>
        <v>40</v>
      </c>
      <c r="AX42" s="22">
        <f t="shared" si="0"/>
        <v>40</v>
      </c>
      <c r="AY42" s="22">
        <f t="shared" si="0"/>
        <v>40</v>
      </c>
      <c r="AZ42" s="22">
        <f t="shared" si="0"/>
        <v>40</v>
      </c>
      <c r="BA42" s="22">
        <f t="shared" si="0"/>
        <v>40</v>
      </c>
      <c r="BB42" s="22">
        <f t="shared" si="0"/>
        <v>40</v>
      </c>
      <c r="BC42" s="22">
        <f t="shared" si="0"/>
        <v>40</v>
      </c>
      <c r="BD42" s="22">
        <f t="shared" si="0"/>
        <v>40</v>
      </c>
      <c r="BE42" s="22">
        <f t="shared" si="0"/>
        <v>40</v>
      </c>
      <c r="BF42" s="22">
        <f t="shared" si="0"/>
        <v>40</v>
      </c>
      <c r="BG42" s="22">
        <f t="shared" si="0"/>
        <v>40</v>
      </c>
      <c r="BH42" s="22">
        <f t="shared" si="0"/>
        <v>40</v>
      </c>
      <c r="BI42" s="22">
        <f t="shared" si="0"/>
        <v>40</v>
      </c>
      <c r="BJ42" s="22">
        <f t="shared" si="0"/>
        <v>40</v>
      </c>
      <c r="BK42" s="22">
        <f t="shared" si="0"/>
        <v>40</v>
      </c>
      <c r="BL42" s="22">
        <f t="shared" si="0"/>
        <v>39</v>
      </c>
      <c r="BM42" s="22">
        <f t="shared" si="0"/>
        <v>40</v>
      </c>
      <c r="BN42" s="22">
        <f t="shared" si="0"/>
        <v>40</v>
      </c>
      <c r="BO42" s="22">
        <f t="shared" ref="BO42:BS42" si="1">COUNT(BO2:BO41)</f>
        <v>40</v>
      </c>
      <c r="BP42" s="22">
        <f t="shared" si="1"/>
        <v>40</v>
      </c>
      <c r="BQ42" s="22">
        <f t="shared" si="1"/>
        <v>40</v>
      </c>
      <c r="BR42" s="22">
        <f t="shared" si="1"/>
        <v>40</v>
      </c>
      <c r="BS42" s="22">
        <f t="shared" si="1"/>
        <v>40</v>
      </c>
    </row>
    <row r="43" spans="1:71">
      <c r="A43" s="22" t="s">
        <v>292</v>
      </c>
      <c r="B43" s="22">
        <f>COUNTA(B2:B41)</f>
        <v>40</v>
      </c>
      <c r="C43" s="22">
        <f t="shared" ref="C43:BN43" si="2">COUNTA(C2:C41)</f>
        <v>40</v>
      </c>
      <c r="D43" s="22">
        <f t="shared" si="2"/>
        <v>40</v>
      </c>
      <c r="E43" s="22">
        <f t="shared" si="2"/>
        <v>40</v>
      </c>
      <c r="F43" s="22">
        <f t="shared" si="2"/>
        <v>40</v>
      </c>
      <c r="G43" s="22">
        <f t="shared" si="2"/>
        <v>40</v>
      </c>
      <c r="H43" s="22">
        <f t="shared" si="2"/>
        <v>40</v>
      </c>
      <c r="I43" s="22">
        <f t="shared" si="2"/>
        <v>40</v>
      </c>
      <c r="J43" s="22">
        <f t="shared" si="2"/>
        <v>40</v>
      </c>
      <c r="K43" s="22">
        <f t="shared" si="2"/>
        <v>40</v>
      </c>
      <c r="L43" s="22">
        <f t="shared" si="2"/>
        <v>40</v>
      </c>
      <c r="M43" s="22">
        <f t="shared" si="2"/>
        <v>40</v>
      </c>
      <c r="N43" s="22">
        <f t="shared" si="2"/>
        <v>40</v>
      </c>
      <c r="O43" s="22">
        <f t="shared" si="2"/>
        <v>40</v>
      </c>
      <c r="P43" s="22">
        <f t="shared" si="2"/>
        <v>40</v>
      </c>
      <c r="Q43" s="22">
        <f t="shared" si="2"/>
        <v>40</v>
      </c>
      <c r="R43" s="22">
        <f t="shared" si="2"/>
        <v>40</v>
      </c>
      <c r="S43" s="22">
        <f t="shared" si="2"/>
        <v>40</v>
      </c>
      <c r="T43" s="22">
        <f t="shared" si="2"/>
        <v>40</v>
      </c>
      <c r="U43" s="22">
        <f t="shared" si="2"/>
        <v>40</v>
      </c>
      <c r="V43" s="22">
        <f t="shared" si="2"/>
        <v>40</v>
      </c>
      <c r="W43" s="22">
        <f t="shared" si="2"/>
        <v>40</v>
      </c>
      <c r="X43" s="22">
        <f t="shared" si="2"/>
        <v>40</v>
      </c>
      <c r="Y43" s="22">
        <f t="shared" si="2"/>
        <v>40</v>
      </c>
      <c r="Z43" s="22">
        <f t="shared" si="2"/>
        <v>40</v>
      </c>
      <c r="AA43" s="22">
        <f t="shared" si="2"/>
        <v>40</v>
      </c>
      <c r="AB43" s="22">
        <f t="shared" si="2"/>
        <v>40</v>
      </c>
      <c r="AC43" s="22">
        <f t="shared" si="2"/>
        <v>40</v>
      </c>
      <c r="AD43" s="22">
        <f t="shared" si="2"/>
        <v>40</v>
      </c>
      <c r="AE43" s="22">
        <f t="shared" si="2"/>
        <v>40</v>
      </c>
      <c r="AF43" s="22">
        <f t="shared" si="2"/>
        <v>40</v>
      </c>
      <c r="AG43" s="22">
        <f t="shared" si="2"/>
        <v>40</v>
      </c>
      <c r="AH43" s="22">
        <f t="shared" si="2"/>
        <v>40</v>
      </c>
      <c r="AI43" s="22">
        <f t="shared" si="2"/>
        <v>40</v>
      </c>
      <c r="AJ43" s="22">
        <f t="shared" si="2"/>
        <v>40</v>
      </c>
      <c r="AK43" s="22">
        <f t="shared" si="2"/>
        <v>40</v>
      </c>
      <c r="AL43" s="22">
        <f t="shared" si="2"/>
        <v>40</v>
      </c>
      <c r="AM43" s="22">
        <f t="shared" si="2"/>
        <v>40</v>
      </c>
      <c r="AN43" s="22">
        <f t="shared" si="2"/>
        <v>40</v>
      </c>
      <c r="AO43" s="22">
        <f t="shared" si="2"/>
        <v>40</v>
      </c>
      <c r="AP43" s="22">
        <f t="shared" si="2"/>
        <v>40</v>
      </c>
      <c r="AQ43" s="22">
        <f t="shared" si="2"/>
        <v>40</v>
      </c>
      <c r="AR43" s="22">
        <f t="shared" si="2"/>
        <v>40</v>
      </c>
      <c r="AS43" s="22">
        <f t="shared" si="2"/>
        <v>40</v>
      </c>
      <c r="AT43" s="22">
        <f t="shared" si="2"/>
        <v>40</v>
      </c>
      <c r="AU43" s="22">
        <f t="shared" si="2"/>
        <v>40</v>
      </c>
      <c r="AV43" s="22">
        <f t="shared" si="2"/>
        <v>40</v>
      </c>
      <c r="AW43" s="22">
        <f t="shared" si="2"/>
        <v>40</v>
      </c>
      <c r="AX43" s="22">
        <f t="shared" si="2"/>
        <v>40</v>
      </c>
      <c r="AY43" s="22">
        <f t="shared" si="2"/>
        <v>40</v>
      </c>
      <c r="AZ43" s="22">
        <f t="shared" si="2"/>
        <v>40</v>
      </c>
      <c r="BA43" s="22">
        <f t="shared" si="2"/>
        <v>40</v>
      </c>
      <c r="BB43" s="22">
        <f t="shared" si="2"/>
        <v>40</v>
      </c>
      <c r="BC43" s="22">
        <f t="shared" si="2"/>
        <v>40</v>
      </c>
      <c r="BD43" s="22">
        <f t="shared" si="2"/>
        <v>40</v>
      </c>
      <c r="BE43" s="22">
        <f t="shared" si="2"/>
        <v>40</v>
      </c>
      <c r="BF43" s="22">
        <f t="shared" si="2"/>
        <v>40</v>
      </c>
      <c r="BG43" s="22">
        <f t="shared" si="2"/>
        <v>40</v>
      </c>
      <c r="BH43" s="22">
        <f t="shared" si="2"/>
        <v>40</v>
      </c>
      <c r="BI43" s="22">
        <f t="shared" si="2"/>
        <v>40</v>
      </c>
      <c r="BJ43" s="22">
        <f t="shared" si="2"/>
        <v>40</v>
      </c>
      <c r="BK43" s="22">
        <f t="shared" si="2"/>
        <v>40</v>
      </c>
      <c r="BL43" s="22">
        <f t="shared" si="2"/>
        <v>40</v>
      </c>
      <c r="BM43" s="22">
        <f t="shared" si="2"/>
        <v>40</v>
      </c>
      <c r="BN43" s="22">
        <f t="shared" si="2"/>
        <v>40</v>
      </c>
      <c r="BO43" s="22">
        <f t="shared" ref="BO43:BS43" si="3">COUNTA(BO2:BO41)</f>
        <v>40</v>
      </c>
      <c r="BP43" s="22">
        <f t="shared" si="3"/>
        <v>40</v>
      </c>
      <c r="BQ43" s="22">
        <f t="shared" si="3"/>
        <v>40</v>
      </c>
      <c r="BR43" s="22">
        <f t="shared" si="3"/>
        <v>40</v>
      </c>
      <c r="BS43" s="22">
        <f t="shared" si="3"/>
        <v>40</v>
      </c>
    </row>
    <row r="44" spans="1:71">
      <c r="A44" s="22" t="s">
        <v>293</v>
      </c>
      <c r="B44" s="22">
        <f>AVERAGE(B2:B41)</f>
        <v>1.425</v>
      </c>
      <c r="C44" s="22">
        <f t="shared" ref="C44:BN44" si="4">AVERAGE(C2:C41)</f>
        <v>2.9750000000000001</v>
      </c>
      <c r="D44" s="22">
        <f t="shared" si="4"/>
        <v>15.425000000000001</v>
      </c>
      <c r="E44" s="22">
        <f t="shared" si="4"/>
        <v>2</v>
      </c>
      <c r="F44" s="22">
        <f t="shared" si="4"/>
        <v>10.25</v>
      </c>
      <c r="G44" s="22">
        <f t="shared" si="4"/>
        <v>12.55</v>
      </c>
      <c r="H44" s="22">
        <f t="shared" si="4"/>
        <v>27.975000000000001</v>
      </c>
      <c r="I44" s="22">
        <f t="shared" si="4"/>
        <v>1.5</v>
      </c>
      <c r="J44" s="22">
        <f t="shared" si="4"/>
        <v>2.5</v>
      </c>
      <c r="K44" s="22">
        <f t="shared" si="4"/>
        <v>3.25</v>
      </c>
      <c r="L44" s="22">
        <f t="shared" si="4"/>
        <v>2.125</v>
      </c>
      <c r="M44" s="22">
        <f t="shared" si="4"/>
        <v>34.024999999999999</v>
      </c>
      <c r="N44" s="22">
        <f t="shared" si="4"/>
        <v>76.924999999999997</v>
      </c>
      <c r="O44" s="22">
        <f t="shared" si="4"/>
        <v>2.6</v>
      </c>
      <c r="P44" s="22">
        <f t="shared" si="4"/>
        <v>37.924999999999997</v>
      </c>
      <c r="Q44" s="22">
        <f t="shared" si="4"/>
        <v>52.725000000000001</v>
      </c>
      <c r="R44" s="22">
        <f t="shared" si="4"/>
        <v>0.45</v>
      </c>
      <c r="S44" s="22">
        <f t="shared" si="4"/>
        <v>0.57499999999999996</v>
      </c>
      <c r="T44" s="22">
        <f t="shared" si="4"/>
        <v>0.35</v>
      </c>
      <c r="U44" s="22">
        <f t="shared" si="4"/>
        <v>0.25</v>
      </c>
      <c r="V44" s="22">
        <f t="shared" si="4"/>
        <v>0.375</v>
      </c>
      <c r="W44" s="22">
        <f t="shared" si="4"/>
        <v>0.15</v>
      </c>
      <c r="X44" s="22">
        <f t="shared" si="4"/>
        <v>0.05</v>
      </c>
      <c r="Y44" s="22">
        <f t="shared" si="4"/>
        <v>0.17499999999999999</v>
      </c>
      <c r="Z44" s="22">
        <f t="shared" si="4"/>
        <v>7.4999999999999997E-2</v>
      </c>
      <c r="AA44" s="22">
        <f t="shared" si="4"/>
        <v>2.5000000000000001E-2</v>
      </c>
      <c r="AB44" s="22">
        <f t="shared" si="4"/>
        <v>2.5000000000000001E-2</v>
      </c>
      <c r="AC44" s="22">
        <f t="shared" si="4"/>
        <v>2.5000000000000001E-2</v>
      </c>
      <c r="AD44" s="22">
        <f t="shared" si="4"/>
        <v>0.1</v>
      </c>
      <c r="AE44" s="22">
        <f t="shared" si="4"/>
        <v>2.5000000000000001E-2</v>
      </c>
      <c r="AF44" s="22">
        <f t="shared" si="4"/>
        <v>2.5000000000000001E-2</v>
      </c>
      <c r="AG44" s="22">
        <f t="shared" si="4"/>
        <v>0.05</v>
      </c>
      <c r="AH44" s="22">
        <f t="shared" si="4"/>
        <v>7.4999999999999997E-2</v>
      </c>
      <c r="AI44" s="22">
        <f t="shared" si="4"/>
        <v>2.5000000000000001E-2</v>
      </c>
      <c r="AJ44" s="22">
        <f t="shared" si="4"/>
        <v>7.4999999999999997E-2</v>
      </c>
      <c r="AK44" s="22">
        <f t="shared" si="4"/>
        <v>0.1</v>
      </c>
      <c r="AL44" s="22">
        <f t="shared" si="4"/>
        <v>0.05</v>
      </c>
      <c r="AM44" s="22">
        <f t="shared" si="4"/>
        <v>0.125</v>
      </c>
      <c r="AN44" s="22">
        <f t="shared" si="4"/>
        <v>2.5000000000000001E-2</v>
      </c>
      <c r="AO44" s="22">
        <f t="shared" si="4"/>
        <v>0.05</v>
      </c>
      <c r="AP44" s="22">
        <f t="shared" si="4"/>
        <v>2.5000000000000001E-2</v>
      </c>
      <c r="AQ44" s="22">
        <f t="shared" si="4"/>
        <v>0.1</v>
      </c>
      <c r="AR44" s="22">
        <f t="shared" si="4"/>
        <v>2.5000000000000001E-2</v>
      </c>
      <c r="AS44" s="22">
        <f t="shared" si="4"/>
        <v>0</v>
      </c>
      <c r="AT44" s="22">
        <f t="shared" si="4"/>
        <v>0.72499999999999998</v>
      </c>
      <c r="AU44" s="22">
        <f t="shared" si="4"/>
        <v>0.28205128205128205</v>
      </c>
      <c r="AV44" s="22">
        <f t="shared" si="4"/>
        <v>0.375</v>
      </c>
      <c r="AW44" s="22">
        <f t="shared" si="4"/>
        <v>0.4</v>
      </c>
      <c r="AX44" s="22">
        <f t="shared" si="4"/>
        <v>0.2</v>
      </c>
      <c r="AY44" s="22">
        <f t="shared" si="4"/>
        <v>0.625</v>
      </c>
      <c r="AZ44" s="22">
        <f t="shared" si="4"/>
        <v>0.3</v>
      </c>
      <c r="BA44" s="22">
        <f t="shared" si="4"/>
        <v>0.22500000000000001</v>
      </c>
      <c r="BB44" s="22">
        <f t="shared" si="4"/>
        <v>0.15</v>
      </c>
      <c r="BC44" s="22">
        <f t="shared" si="4"/>
        <v>0.27500000000000002</v>
      </c>
      <c r="BD44" s="22">
        <f t="shared" si="4"/>
        <v>0.4</v>
      </c>
      <c r="BE44" s="22">
        <f t="shared" si="4"/>
        <v>0.2</v>
      </c>
      <c r="BF44" s="22">
        <f t="shared" si="4"/>
        <v>0.22500000000000001</v>
      </c>
      <c r="BG44" s="22">
        <f t="shared" si="4"/>
        <v>0.5</v>
      </c>
      <c r="BH44" s="22">
        <f t="shared" si="4"/>
        <v>0.1</v>
      </c>
      <c r="BI44" s="22">
        <f t="shared" si="4"/>
        <v>0.15</v>
      </c>
      <c r="BJ44" s="22">
        <f t="shared" si="4"/>
        <v>0.05</v>
      </c>
      <c r="BK44" s="22">
        <f t="shared" si="4"/>
        <v>0.1</v>
      </c>
      <c r="BL44" s="22">
        <f t="shared" si="4"/>
        <v>7.6923076923076927E-2</v>
      </c>
      <c r="BM44" s="22">
        <f t="shared" si="4"/>
        <v>0.05</v>
      </c>
      <c r="BN44" s="22">
        <f t="shared" si="4"/>
        <v>0.125</v>
      </c>
      <c r="BO44" s="22">
        <f t="shared" ref="BO44:BS44" si="5">AVERAGE(BO2:BO41)</f>
        <v>0.05</v>
      </c>
      <c r="BP44" s="22">
        <f t="shared" si="5"/>
        <v>2.5000000000000001E-2</v>
      </c>
      <c r="BQ44" s="22">
        <f t="shared" si="5"/>
        <v>0.125</v>
      </c>
      <c r="BR44" s="22">
        <f t="shared" si="5"/>
        <v>0.05</v>
      </c>
      <c r="BS44" s="22">
        <f t="shared" si="5"/>
        <v>7.4999999999999997E-2</v>
      </c>
    </row>
    <row r="45" spans="1:71">
      <c r="A45" s="22" t="s">
        <v>294</v>
      </c>
      <c r="B45" s="22">
        <f>MIN(B2:B41)</f>
        <v>1</v>
      </c>
      <c r="C45" s="22">
        <f t="shared" ref="C45:BN45" si="6">MIN(C2:C41)</f>
        <v>1</v>
      </c>
      <c r="D45" s="22">
        <f t="shared" si="6"/>
        <v>0</v>
      </c>
      <c r="E45" s="22">
        <f t="shared" si="6"/>
        <v>0</v>
      </c>
      <c r="F45" s="22">
        <f t="shared" si="6"/>
        <v>0</v>
      </c>
      <c r="G45" s="22">
        <f t="shared" si="6"/>
        <v>0</v>
      </c>
      <c r="H45" s="22">
        <f t="shared" si="6"/>
        <v>0</v>
      </c>
      <c r="I45" s="22">
        <f t="shared" si="6"/>
        <v>0</v>
      </c>
      <c r="J45" s="22">
        <f t="shared" si="6"/>
        <v>0</v>
      </c>
      <c r="K45" s="22">
        <f t="shared" si="6"/>
        <v>0</v>
      </c>
      <c r="L45" s="22">
        <f t="shared" si="6"/>
        <v>0</v>
      </c>
      <c r="M45" s="22">
        <f t="shared" si="6"/>
        <v>0</v>
      </c>
      <c r="N45" s="22">
        <f t="shared" si="6"/>
        <v>0</v>
      </c>
      <c r="O45" s="22">
        <f t="shared" si="6"/>
        <v>0</v>
      </c>
      <c r="P45" s="22">
        <f t="shared" si="6"/>
        <v>0</v>
      </c>
      <c r="Q45" s="22">
        <f t="shared" si="6"/>
        <v>0</v>
      </c>
      <c r="R45" s="22">
        <f t="shared" si="6"/>
        <v>0</v>
      </c>
      <c r="S45" s="22">
        <f t="shared" si="6"/>
        <v>0</v>
      </c>
      <c r="T45" s="22">
        <f t="shared" si="6"/>
        <v>0</v>
      </c>
      <c r="U45" s="22">
        <f t="shared" si="6"/>
        <v>0</v>
      </c>
      <c r="V45" s="22">
        <f t="shared" si="6"/>
        <v>0</v>
      </c>
      <c r="W45" s="22">
        <f t="shared" si="6"/>
        <v>0</v>
      </c>
      <c r="X45" s="22">
        <f t="shared" si="6"/>
        <v>0</v>
      </c>
      <c r="Y45" s="22">
        <f t="shared" si="6"/>
        <v>0</v>
      </c>
      <c r="Z45" s="22">
        <f t="shared" si="6"/>
        <v>0</v>
      </c>
      <c r="AA45" s="22">
        <f t="shared" si="6"/>
        <v>0</v>
      </c>
      <c r="AB45" s="22">
        <f t="shared" si="6"/>
        <v>0</v>
      </c>
      <c r="AC45" s="22">
        <f t="shared" si="6"/>
        <v>0</v>
      </c>
      <c r="AD45" s="22">
        <f t="shared" si="6"/>
        <v>0</v>
      </c>
      <c r="AE45" s="22">
        <f t="shared" si="6"/>
        <v>0</v>
      </c>
      <c r="AF45" s="22">
        <f t="shared" si="6"/>
        <v>0</v>
      </c>
      <c r="AG45" s="22">
        <f t="shared" si="6"/>
        <v>0</v>
      </c>
      <c r="AH45" s="22">
        <f t="shared" si="6"/>
        <v>0</v>
      </c>
      <c r="AI45" s="22">
        <f t="shared" si="6"/>
        <v>0</v>
      </c>
      <c r="AJ45" s="22">
        <f t="shared" si="6"/>
        <v>0</v>
      </c>
      <c r="AK45" s="22">
        <f t="shared" si="6"/>
        <v>0</v>
      </c>
      <c r="AL45" s="22">
        <f t="shared" si="6"/>
        <v>0</v>
      </c>
      <c r="AM45" s="22">
        <f t="shared" si="6"/>
        <v>0</v>
      </c>
      <c r="AN45" s="22">
        <f t="shared" si="6"/>
        <v>0</v>
      </c>
      <c r="AO45" s="22">
        <f t="shared" si="6"/>
        <v>0</v>
      </c>
      <c r="AP45" s="22">
        <f t="shared" si="6"/>
        <v>0</v>
      </c>
      <c r="AQ45" s="22">
        <f t="shared" si="6"/>
        <v>0</v>
      </c>
      <c r="AR45" s="22">
        <f t="shared" si="6"/>
        <v>0</v>
      </c>
      <c r="AS45" s="22">
        <f t="shared" si="6"/>
        <v>0</v>
      </c>
      <c r="AT45" s="22">
        <f t="shared" si="6"/>
        <v>0</v>
      </c>
      <c r="AU45" s="22">
        <f t="shared" si="6"/>
        <v>0</v>
      </c>
      <c r="AV45" s="22">
        <f t="shared" si="6"/>
        <v>0</v>
      </c>
      <c r="AW45" s="22">
        <f t="shared" si="6"/>
        <v>0</v>
      </c>
      <c r="AX45" s="22">
        <f t="shared" si="6"/>
        <v>0</v>
      </c>
      <c r="AY45" s="22">
        <f t="shared" si="6"/>
        <v>0</v>
      </c>
      <c r="AZ45" s="22">
        <f t="shared" si="6"/>
        <v>0</v>
      </c>
      <c r="BA45" s="22">
        <f t="shared" si="6"/>
        <v>0</v>
      </c>
      <c r="BB45" s="22">
        <f t="shared" si="6"/>
        <v>0</v>
      </c>
      <c r="BC45" s="22">
        <f t="shared" si="6"/>
        <v>0</v>
      </c>
      <c r="BD45" s="22">
        <f t="shared" si="6"/>
        <v>0</v>
      </c>
      <c r="BE45" s="22">
        <f t="shared" si="6"/>
        <v>0</v>
      </c>
      <c r="BF45" s="22">
        <f t="shared" si="6"/>
        <v>0</v>
      </c>
      <c r="BG45" s="22">
        <f t="shared" si="6"/>
        <v>0</v>
      </c>
      <c r="BH45" s="22">
        <f t="shared" si="6"/>
        <v>0</v>
      </c>
      <c r="BI45" s="22">
        <f t="shared" si="6"/>
        <v>0</v>
      </c>
      <c r="BJ45" s="22">
        <f t="shared" si="6"/>
        <v>0</v>
      </c>
      <c r="BK45" s="22">
        <f t="shared" si="6"/>
        <v>0</v>
      </c>
      <c r="BL45" s="22">
        <f t="shared" si="6"/>
        <v>0</v>
      </c>
      <c r="BM45" s="22">
        <f t="shared" si="6"/>
        <v>0</v>
      </c>
      <c r="BN45" s="22">
        <f t="shared" si="6"/>
        <v>0</v>
      </c>
      <c r="BO45" s="22">
        <f t="shared" ref="BO45:BS45" si="7">MIN(BO2:BO41)</f>
        <v>0</v>
      </c>
      <c r="BP45" s="22">
        <f t="shared" si="7"/>
        <v>0</v>
      </c>
      <c r="BQ45" s="22">
        <f t="shared" si="7"/>
        <v>0</v>
      </c>
      <c r="BR45" s="22">
        <f t="shared" si="7"/>
        <v>0</v>
      </c>
      <c r="BS45" s="22">
        <f t="shared" si="7"/>
        <v>0</v>
      </c>
    </row>
    <row r="46" spans="1:71">
      <c r="A46" s="22" t="s">
        <v>295</v>
      </c>
      <c r="B46" s="22">
        <f>MAX(B2:B41)</f>
        <v>2</v>
      </c>
      <c r="C46" s="22">
        <f t="shared" ref="C46:BN46" si="8">MAX(C2:C41)</f>
        <v>4</v>
      </c>
      <c r="D46" s="22">
        <f t="shared" si="8"/>
        <v>46</v>
      </c>
      <c r="E46" s="22">
        <f t="shared" si="8"/>
        <v>20</v>
      </c>
      <c r="F46" s="22">
        <f t="shared" si="8"/>
        <v>87</v>
      </c>
      <c r="G46" s="22">
        <f t="shared" si="8"/>
        <v>30</v>
      </c>
      <c r="H46" s="22">
        <f t="shared" si="8"/>
        <v>339</v>
      </c>
      <c r="I46" s="22">
        <f t="shared" si="8"/>
        <v>20</v>
      </c>
      <c r="J46" s="22">
        <f t="shared" si="8"/>
        <v>20</v>
      </c>
      <c r="K46" s="22">
        <f t="shared" si="8"/>
        <v>30</v>
      </c>
      <c r="L46" s="22">
        <f t="shared" si="8"/>
        <v>30</v>
      </c>
      <c r="M46" s="22">
        <f t="shared" si="8"/>
        <v>700</v>
      </c>
      <c r="N46" s="22">
        <f t="shared" si="8"/>
        <v>2000</v>
      </c>
      <c r="O46" s="22">
        <f t="shared" si="8"/>
        <v>9</v>
      </c>
      <c r="P46" s="22">
        <f t="shared" si="8"/>
        <v>79</v>
      </c>
      <c r="Q46" s="22">
        <f t="shared" si="8"/>
        <v>134</v>
      </c>
      <c r="R46" s="22">
        <f t="shared" si="8"/>
        <v>1</v>
      </c>
      <c r="S46" s="22">
        <f t="shared" si="8"/>
        <v>1</v>
      </c>
      <c r="T46" s="22">
        <f t="shared" si="8"/>
        <v>1</v>
      </c>
      <c r="U46" s="22">
        <f t="shared" si="8"/>
        <v>1</v>
      </c>
      <c r="V46" s="22">
        <f t="shared" si="8"/>
        <v>2</v>
      </c>
      <c r="W46" s="22">
        <f t="shared" si="8"/>
        <v>1</v>
      </c>
      <c r="X46" s="22">
        <f t="shared" si="8"/>
        <v>1</v>
      </c>
      <c r="Y46" s="22">
        <f t="shared" si="8"/>
        <v>1</v>
      </c>
      <c r="Z46" s="22">
        <f t="shared" si="8"/>
        <v>2</v>
      </c>
      <c r="AA46" s="22">
        <f t="shared" si="8"/>
        <v>1</v>
      </c>
      <c r="AB46" s="22">
        <f t="shared" si="8"/>
        <v>1</v>
      </c>
      <c r="AC46" s="22">
        <f t="shared" si="8"/>
        <v>1</v>
      </c>
      <c r="AD46" s="22">
        <f t="shared" si="8"/>
        <v>1</v>
      </c>
      <c r="AE46" s="22">
        <f t="shared" si="8"/>
        <v>1</v>
      </c>
      <c r="AF46" s="22">
        <f t="shared" si="8"/>
        <v>1</v>
      </c>
      <c r="AG46" s="22">
        <f t="shared" si="8"/>
        <v>1</v>
      </c>
      <c r="AH46" s="22">
        <f t="shared" si="8"/>
        <v>1</v>
      </c>
      <c r="AI46" s="22">
        <f t="shared" si="8"/>
        <v>1</v>
      </c>
      <c r="AJ46" s="22">
        <f t="shared" si="8"/>
        <v>1</v>
      </c>
      <c r="AK46" s="22">
        <f t="shared" si="8"/>
        <v>1</v>
      </c>
      <c r="AL46" s="22">
        <f t="shared" si="8"/>
        <v>1</v>
      </c>
      <c r="AM46" s="22">
        <f t="shared" si="8"/>
        <v>1</v>
      </c>
      <c r="AN46" s="22">
        <f t="shared" si="8"/>
        <v>1</v>
      </c>
      <c r="AO46" s="22">
        <f t="shared" si="8"/>
        <v>1</v>
      </c>
      <c r="AP46" s="22">
        <f t="shared" si="8"/>
        <v>1</v>
      </c>
      <c r="AQ46" s="22">
        <f t="shared" si="8"/>
        <v>1</v>
      </c>
      <c r="AR46" s="22">
        <f t="shared" si="8"/>
        <v>1</v>
      </c>
      <c r="AS46" s="22">
        <f t="shared" si="8"/>
        <v>0</v>
      </c>
      <c r="AT46" s="22">
        <f t="shared" si="8"/>
        <v>3</v>
      </c>
      <c r="AU46" s="22">
        <f t="shared" si="8"/>
        <v>1</v>
      </c>
      <c r="AV46" s="22">
        <f t="shared" si="8"/>
        <v>7</v>
      </c>
      <c r="AW46" s="22">
        <f t="shared" si="8"/>
        <v>1</v>
      </c>
      <c r="AX46" s="22">
        <f t="shared" si="8"/>
        <v>1</v>
      </c>
      <c r="AY46" s="22">
        <f t="shared" si="8"/>
        <v>1</v>
      </c>
      <c r="AZ46" s="22">
        <f t="shared" si="8"/>
        <v>1</v>
      </c>
      <c r="BA46" s="22">
        <f t="shared" si="8"/>
        <v>1</v>
      </c>
      <c r="BB46" s="22">
        <f t="shared" si="8"/>
        <v>1</v>
      </c>
      <c r="BC46" s="22">
        <f t="shared" si="8"/>
        <v>1</v>
      </c>
      <c r="BD46" s="22">
        <f t="shared" si="8"/>
        <v>1</v>
      </c>
      <c r="BE46" s="22">
        <f t="shared" si="8"/>
        <v>1</v>
      </c>
      <c r="BF46" s="22">
        <f t="shared" si="8"/>
        <v>1</v>
      </c>
      <c r="BG46" s="22">
        <f t="shared" si="8"/>
        <v>1</v>
      </c>
      <c r="BH46" s="22">
        <f t="shared" si="8"/>
        <v>1</v>
      </c>
      <c r="BI46" s="22">
        <f t="shared" si="8"/>
        <v>1</v>
      </c>
      <c r="BJ46" s="22">
        <f t="shared" si="8"/>
        <v>1</v>
      </c>
      <c r="BK46" s="22">
        <f t="shared" si="8"/>
        <v>1</v>
      </c>
      <c r="BL46" s="22">
        <f t="shared" si="8"/>
        <v>1</v>
      </c>
      <c r="BM46" s="22">
        <f t="shared" si="8"/>
        <v>1</v>
      </c>
      <c r="BN46" s="22">
        <f t="shared" si="8"/>
        <v>1</v>
      </c>
      <c r="BO46" s="22">
        <f t="shared" ref="BO46:BS46" si="9">MAX(BO2:BO41)</f>
        <v>1</v>
      </c>
      <c r="BP46" s="22">
        <f t="shared" si="9"/>
        <v>1</v>
      </c>
      <c r="BQ46" s="22">
        <f t="shared" si="9"/>
        <v>1</v>
      </c>
      <c r="BR46" s="22">
        <f t="shared" si="9"/>
        <v>1</v>
      </c>
      <c r="BS46" s="22">
        <f t="shared" si="9"/>
        <v>1</v>
      </c>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sheetPr>
    <tabColor rgb="FFFFFF00"/>
  </sheetPr>
  <dimension ref="A1:BS48"/>
  <sheetViews>
    <sheetView workbookViewId="0">
      <pane xSplit="1" ySplit="3" topLeftCell="I4" activePane="bottomRight" state="frozen"/>
      <selection pane="topRight" activeCell="B1" sqref="B1"/>
      <selection pane="bottomLeft" activeCell="A4" sqref="A4"/>
      <selection pane="bottomRight" activeCell="N21" sqref="N21"/>
    </sheetView>
  </sheetViews>
  <sheetFormatPr defaultRowHeight="15"/>
  <cols>
    <col min="1" max="1" width="9.5" style="22" customWidth="1"/>
    <col min="2" max="71" width="7.25" style="22" customWidth="1"/>
    <col min="72" max="16384" width="9" style="1"/>
  </cols>
  <sheetData>
    <row r="1" spans="1:71">
      <c r="A1" s="24" t="s">
        <v>244</v>
      </c>
      <c r="B1" s="25" t="s">
        <v>242</v>
      </c>
      <c r="C1" s="25" t="s">
        <v>287</v>
      </c>
      <c r="D1" s="25" t="s">
        <v>8</v>
      </c>
      <c r="E1" s="25" t="s">
        <v>16</v>
      </c>
      <c r="F1" s="25" t="s">
        <v>17</v>
      </c>
      <c r="G1" s="25" t="s">
        <v>18</v>
      </c>
      <c r="H1" s="25" t="s">
        <v>19</v>
      </c>
      <c r="I1" s="25" t="s">
        <v>20</v>
      </c>
      <c r="J1" s="25" t="s">
        <v>21</v>
      </c>
      <c r="K1" s="25" t="s">
        <v>22</v>
      </c>
      <c r="L1" s="25" t="s">
        <v>23</v>
      </c>
      <c r="M1" s="48" t="s">
        <v>24</v>
      </c>
      <c r="N1" s="45" t="s">
        <v>25</v>
      </c>
      <c r="O1" s="25" t="s">
        <v>26</v>
      </c>
      <c r="P1" s="25" t="s">
        <v>272</v>
      </c>
      <c r="Q1" s="25" t="s">
        <v>274</v>
      </c>
      <c r="R1" s="25" t="s">
        <v>265</v>
      </c>
      <c r="S1" s="25" t="s">
        <v>266</v>
      </c>
      <c r="T1" s="25" t="s">
        <v>267</v>
      </c>
      <c r="U1" s="25" t="s">
        <v>268</v>
      </c>
      <c r="V1" s="25" t="s">
        <v>269</v>
      </c>
      <c r="W1" s="25" t="s">
        <v>270</v>
      </c>
      <c r="X1" s="25" t="s">
        <v>271</v>
      </c>
      <c r="Y1" s="25" t="s">
        <v>257</v>
      </c>
      <c r="Z1" s="25" t="s">
        <v>258</v>
      </c>
      <c r="AA1" s="25" t="s">
        <v>259</v>
      </c>
      <c r="AB1" s="25" t="s">
        <v>260</v>
      </c>
      <c r="AC1" s="25" t="s">
        <v>261</v>
      </c>
      <c r="AD1" s="25" t="s">
        <v>262</v>
      </c>
      <c r="AE1" s="25" t="s">
        <v>263</v>
      </c>
      <c r="AF1" s="25" t="s">
        <v>264</v>
      </c>
      <c r="AG1" s="25" t="s">
        <v>73</v>
      </c>
      <c r="AH1" s="25" t="s">
        <v>74</v>
      </c>
      <c r="AI1" s="25" t="s">
        <v>75</v>
      </c>
      <c r="AJ1" s="25" t="s">
        <v>76</v>
      </c>
      <c r="AK1" s="25" t="s">
        <v>77</v>
      </c>
      <c r="AL1" s="25" t="s">
        <v>78</v>
      </c>
      <c r="AM1" s="25" t="s">
        <v>79</v>
      </c>
      <c r="AN1" s="25" t="s">
        <v>80</v>
      </c>
      <c r="AO1" s="25" t="s">
        <v>243</v>
      </c>
      <c r="AP1" s="25" t="s">
        <v>253</v>
      </c>
      <c r="AQ1" s="25" t="s">
        <v>254</v>
      </c>
      <c r="AR1" s="25" t="s">
        <v>255</v>
      </c>
      <c r="AS1" s="25" t="s">
        <v>256</v>
      </c>
      <c r="AT1" s="25" t="s">
        <v>91</v>
      </c>
      <c r="AU1" s="25" t="s">
        <v>92</v>
      </c>
      <c r="AV1" s="25" t="s">
        <v>93</v>
      </c>
      <c r="AW1" s="25" t="s">
        <v>94</v>
      </c>
      <c r="AX1" s="25" t="s">
        <v>95</v>
      </c>
      <c r="AY1" s="25" t="s">
        <v>96</v>
      </c>
      <c r="AZ1" s="25" t="s">
        <v>97</v>
      </c>
      <c r="BA1" s="25" t="s">
        <v>98</v>
      </c>
      <c r="BB1" s="25" t="s">
        <v>245</v>
      </c>
      <c r="BC1" s="25" t="s">
        <v>246</v>
      </c>
      <c r="BD1" s="25" t="s">
        <v>247</v>
      </c>
      <c r="BE1" s="25" t="s">
        <v>248</v>
      </c>
      <c r="BF1" s="25" t="s">
        <v>249</v>
      </c>
      <c r="BG1" s="25" t="s">
        <v>250</v>
      </c>
      <c r="BH1" s="24" t="s">
        <v>251</v>
      </c>
      <c r="BI1" s="25" t="s">
        <v>125</v>
      </c>
      <c r="BJ1" s="25" t="s">
        <v>126</v>
      </c>
      <c r="BK1" s="25" t="s">
        <v>127</v>
      </c>
      <c r="BL1" s="25" t="s">
        <v>128</v>
      </c>
      <c r="BM1" s="25" t="s">
        <v>129</v>
      </c>
      <c r="BN1" s="25" t="s">
        <v>130</v>
      </c>
      <c r="BO1" s="25" t="s">
        <v>131</v>
      </c>
      <c r="BP1" s="25" t="s">
        <v>132</v>
      </c>
      <c r="BQ1" s="25" t="s">
        <v>133</v>
      </c>
      <c r="BR1" s="25" t="s">
        <v>134</v>
      </c>
      <c r="BS1" s="25" t="s">
        <v>135</v>
      </c>
    </row>
    <row r="2" spans="1:71">
      <c r="A2" s="24">
        <v>1</v>
      </c>
      <c r="B2" s="46">
        <v>1</v>
      </c>
      <c r="C2" s="46">
        <v>2</v>
      </c>
      <c r="D2" s="46">
        <v>7</v>
      </c>
      <c r="E2" s="46">
        <v>0</v>
      </c>
      <c r="F2" s="46">
        <v>0</v>
      </c>
      <c r="G2" s="46">
        <v>20</v>
      </c>
      <c r="H2" s="46">
        <v>30</v>
      </c>
      <c r="I2" s="46">
        <v>0</v>
      </c>
      <c r="J2" s="46">
        <v>0</v>
      </c>
      <c r="K2" s="46">
        <v>0</v>
      </c>
      <c r="L2" s="46">
        <v>0</v>
      </c>
      <c r="M2" s="46">
        <v>0</v>
      </c>
      <c r="N2" s="46">
        <v>0</v>
      </c>
      <c r="O2" s="46">
        <v>0</v>
      </c>
      <c r="P2" s="46">
        <v>43</v>
      </c>
      <c r="Q2" s="46">
        <v>82</v>
      </c>
      <c r="R2" s="46">
        <v>0</v>
      </c>
      <c r="S2" s="46">
        <v>1</v>
      </c>
      <c r="T2" s="46">
        <v>0</v>
      </c>
      <c r="U2" s="46">
        <v>0</v>
      </c>
      <c r="V2" s="46">
        <v>1</v>
      </c>
      <c r="W2" s="46">
        <v>0</v>
      </c>
      <c r="X2" s="46">
        <v>0</v>
      </c>
      <c r="Y2" s="46">
        <v>0</v>
      </c>
      <c r="Z2" s="46">
        <v>0</v>
      </c>
      <c r="AA2" s="46">
        <v>0</v>
      </c>
      <c r="AB2" s="46">
        <v>0</v>
      </c>
      <c r="AC2" s="46">
        <v>0</v>
      </c>
      <c r="AD2" s="46">
        <v>0</v>
      </c>
      <c r="AE2" s="46">
        <v>0</v>
      </c>
      <c r="AF2" s="46">
        <v>0</v>
      </c>
      <c r="AG2" s="46">
        <v>0</v>
      </c>
      <c r="AH2" s="46">
        <v>0</v>
      </c>
      <c r="AI2" s="46">
        <v>0</v>
      </c>
      <c r="AJ2" s="46">
        <v>0</v>
      </c>
      <c r="AK2" s="46">
        <v>0</v>
      </c>
      <c r="AL2" s="46">
        <v>0</v>
      </c>
      <c r="AM2" s="46">
        <v>0</v>
      </c>
      <c r="AN2" s="46">
        <v>0</v>
      </c>
      <c r="AO2" s="46">
        <v>0</v>
      </c>
      <c r="AP2" s="46">
        <v>0</v>
      </c>
      <c r="AQ2" s="46">
        <v>0</v>
      </c>
      <c r="AR2" s="46">
        <v>0</v>
      </c>
      <c r="AS2" s="46">
        <v>0</v>
      </c>
      <c r="AT2" s="46">
        <v>1</v>
      </c>
      <c r="AU2" s="46">
        <v>1</v>
      </c>
      <c r="AV2" s="46">
        <v>0</v>
      </c>
      <c r="AW2" s="46">
        <v>1</v>
      </c>
      <c r="AX2" s="46">
        <v>0</v>
      </c>
      <c r="AY2" s="46">
        <v>0</v>
      </c>
      <c r="AZ2" s="46">
        <v>0</v>
      </c>
      <c r="BA2" s="46">
        <v>0</v>
      </c>
      <c r="BB2" s="46">
        <v>0</v>
      </c>
      <c r="BC2" s="46">
        <v>0</v>
      </c>
      <c r="BD2" s="46">
        <v>0</v>
      </c>
      <c r="BE2" s="46">
        <v>0</v>
      </c>
      <c r="BF2" s="46">
        <v>1</v>
      </c>
      <c r="BG2" s="46">
        <v>1</v>
      </c>
      <c r="BH2" s="46">
        <v>0</v>
      </c>
      <c r="BI2" s="46">
        <v>0</v>
      </c>
      <c r="BJ2" s="46">
        <v>0</v>
      </c>
      <c r="BK2" s="46">
        <v>0</v>
      </c>
      <c r="BL2" s="46">
        <v>1</v>
      </c>
      <c r="BM2" s="46">
        <v>0</v>
      </c>
      <c r="BN2" s="46">
        <v>0</v>
      </c>
      <c r="BO2" s="46">
        <v>0</v>
      </c>
      <c r="BP2" s="46">
        <v>0</v>
      </c>
      <c r="BQ2" s="46">
        <v>0</v>
      </c>
      <c r="BR2" s="46">
        <v>0</v>
      </c>
      <c r="BS2" s="46">
        <v>0</v>
      </c>
    </row>
    <row r="3" spans="1:71">
      <c r="A3" s="24">
        <v>2</v>
      </c>
      <c r="B3" s="46">
        <v>1</v>
      </c>
      <c r="C3" s="46">
        <v>4</v>
      </c>
      <c r="D3" s="46">
        <v>2</v>
      </c>
      <c r="E3" s="46">
        <v>0</v>
      </c>
      <c r="F3" s="46">
        <v>0</v>
      </c>
      <c r="G3" s="46">
        <v>20</v>
      </c>
      <c r="H3" s="46">
        <v>0</v>
      </c>
      <c r="I3" s="46">
        <v>0</v>
      </c>
      <c r="J3" s="46">
        <v>0</v>
      </c>
      <c r="K3" s="46">
        <v>0</v>
      </c>
      <c r="L3" s="46">
        <v>0</v>
      </c>
      <c r="M3" s="46">
        <v>120</v>
      </c>
      <c r="N3" s="46">
        <v>0</v>
      </c>
      <c r="O3" s="46">
        <v>2</v>
      </c>
      <c r="P3" s="46">
        <v>53</v>
      </c>
      <c r="Q3" s="46">
        <v>43</v>
      </c>
      <c r="R3" s="46">
        <v>1</v>
      </c>
      <c r="S3" s="46">
        <v>0</v>
      </c>
      <c r="T3" s="46">
        <v>0</v>
      </c>
      <c r="U3" s="46">
        <v>0</v>
      </c>
      <c r="V3" s="46">
        <v>1</v>
      </c>
      <c r="W3" s="46">
        <v>0</v>
      </c>
      <c r="X3" s="46">
        <v>0</v>
      </c>
      <c r="Y3" s="46">
        <v>0</v>
      </c>
      <c r="Z3" s="46">
        <v>0</v>
      </c>
      <c r="AA3" s="46">
        <v>0</v>
      </c>
      <c r="AB3" s="46">
        <v>0</v>
      </c>
      <c r="AC3" s="46">
        <v>0</v>
      </c>
      <c r="AD3" s="46">
        <v>0</v>
      </c>
      <c r="AE3" s="46">
        <v>0</v>
      </c>
      <c r="AF3" s="46">
        <v>0</v>
      </c>
      <c r="AG3" s="46">
        <v>0</v>
      </c>
      <c r="AH3" s="46">
        <v>0</v>
      </c>
      <c r="AI3" s="46">
        <v>0</v>
      </c>
      <c r="AJ3" s="46">
        <v>0</v>
      </c>
      <c r="AK3" s="46">
        <v>0</v>
      </c>
      <c r="AL3" s="46">
        <v>0</v>
      </c>
      <c r="AM3" s="46">
        <v>0</v>
      </c>
      <c r="AN3" s="46">
        <v>0</v>
      </c>
      <c r="AO3" s="46">
        <v>1</v>
      </c>
      <c r="AP3" s="46">
        <v>0</v>
      </c>
      <c r="AQ3" s="46">
        <v>0</v>
      </c>
      <c r="AR3" s="46">
        <v>0</v>
      </c>
      <c r="AS3" s="46">
        <v>0</v>
      </c>
      <c r="AT3" s="46">
        <v>1</v>
      </c>
      <c r="AU3" s="46">
        <v>0</v>
      </c>
      <c r="AV3" s="46">
        <v>0</v>
      </c>
      <c r="AW3" s="46">
        <v>0</v>
      </c>
      <c r="AX3" s="46">
        <v>0</v>
      </c>
      <c r="AY3" s="46">
        <v>1</v>
      </c>
      <c r="AZ3" s="46">
        <v>0</v>
      </c>
      <c r="BA3" s="46">
        <v>0</v>
      </c>
      <c r="BB3" s="46">
        <v>0</v>
      </c>
      <c r="BC3" s="46">
        <v>0</v>
      </c>
      <c r="BD3" s="46">
        <v>1</v>
      </c>
      <c r="BE3" s="46">
        <v>0</v>
      </c>
      <c r="BF3" s="46">
        <v>1</v>
      </c>
      <c r="BG3" s="46">
        <v>1</v>
      </c>
      <c r="BH3" s="46">
        <v>0</v>
      </c>
      <c r="BI3" s="46">
        <v>1</v>
      </c>
      <c r="BJ3" s="46">
        <v>0</v>
      </c>
      <c r="BK3" s="46">
        <v>0</v>
      </c>
      <c r="BL3" s="46">
        <v>0</v>
      </c>
      <c r="BM3" s="46">
        <v>0</v>
      </c>
      <c r="BN3" s="46">
        <v>0</v>
      </c>
      <c r="BO3" s="46">
        <v>0</v>
      </c>
      <c r="BP3" s="46">
        <v>0</v>
      </c>
      <c r="BQ3" s="46">
        <v>0</v>
      </c>
      <c r="BR3" s="46">
        <v>0</v>
      </c>
      <c r="BS3" s="46">
        <v>1</v>
      </c>
    </row>
    <row r="4" spans="1:71">
      <c r="A4" s="24">
        <v>3</v>
      </c>
      <c r="B4" s="46">
        <v>1</v>
      </c>
      <c r="C4" s="46">
        <v>4</v>
      </c>
      <c r="D4" s="46">
        <v>30</v>
      </c>
      <c r="E4" s="46">
        <v>20</v>
      </c>
      <c r="F4" s="46">
        <v>0</v>
      </c>
      <c r="G4" s="46">
        <v>20</v>
      </c>
      <c r="H4" s="46">
        <v>20</v>
      </c>
      <c r="I4" s="46">
        <v>15</v>
      </c>
      <c r="J4" s="46">
        <v>15</v>
      </c>
      <c r="K4" s="46">
        <v>20</v>
      </c>
      <c r="L4" s="46">
        <v>10</v>
      </c>
      <c r="M4" s="46">
        <v>10</v>
      </c>
      <c r="N4" s="46">
        <v>15</v>
      </c>
      <c r="O4" s="46">
        <v>0</v>
      </c>
      <c r="P4" s="46">
        <v>41</v>
      </c>
      <c r="Q4" s="46">
        <v>33</v>
      </c>
      <c r="R4" s="46">
        <v>0</v>
      </c>
      <c r="S4" s="46">
        <v>0</v>
      </c>
      <c r="T4" s="46">
        <v>0</v>
      </c>
      <c r="U4" s="46">
        <v>0</v>
      </c>
      <c r="V4" s="46">
        <v>0</v>
      </c>
      <c r="W4" s="46">
        <v>0</v>
      </c>
      <c r="X4" s="46">
        <v>0</v>
      </c>
      <c r="Y4" s="46">
        <v>0</v>
      </c>
      <c r="Z4" s="46">
        <v>0</v>
      </c>
      <c r="AA4" s="46">
        <v>0</v>
      </c>
      <c r="AB4" s="46">
        <v>0</v>
      </c>
      <c r="AC4" s="46">
        <v>0</v>
      </c>
      <c r="AD4" s="46">
        <v>0</v>
      </c>
      <c r="AE4" s="46">
        <v>0</v>
      </c>
      <c r="AF4" s="46">
        <v>0</v>
      </c>
      <c r="AG4" s="46">
        <v>0</v>
      </c>
      <c r="AH4" s="46">
        <v>0</v>
      </c>
      <c r="AI4" s="46">
        <v>1</v>
      </c>
      <c r="AJ4" s="46">
        <v>1</v>
      </c>
      <c r="AK4" s="46">
        <v>0</v>
      </c>
      <c r="AL4" s="46">
        <v>0</v>
      </c>
      <c r="AM4" s="46">
        <v>0</v>
      </c>
      <c r="AN4" s="46">
        <v>0</v>
      </c>
      <c r="AO4" s="46">
        <v>0</v>
      </c>
      <c r="AP4" s="46">
        <v>1</v>
      </c>
      <c r="AQ4" s="46">
        <v>1</v>
      </c>
      <c r="AR4" s="46">
        <v>0</v>
      </c>
      <c r="AS4" s="46">
        <v>0</v>
      </c>
      <c r="AT4" s="46">
        <v>1</v>
      </c>
      <c r="AU4" s="46">
        <v>1</v>
      </c>
      <c r="AV4" s="46">
        <v>0</v>
      </c>
      <c r="AW4" s="46">
        <v>0</v>
      </c>
      <c r="AX4" s="46">
        <v>0</v>
      </c>
      <c r="AY4" s="46">
        <v>0</v>
      </c>
      <c r="AZ4" s="46">
        <v>1</v>
      </c>
      <c r="BA4" s="46">
        <v>0</v>
      </c>
      <c r="BB4" s="46">
        <v>0</v>
      </c>
      <c r="BC4" s="46">
        <v>0</v>
      </c>
      <c r="BD4" s="46">
        <v>1</v>
      </c>
      <c r="BE4" s="46">
        <v>0</v>
      </c>
      <c r="BF4" s="46">
        <v>0</v>
      </c>
      <c r="BG4" s="46">
        <v>0</v>
      </c>
      <c r="BH4" s="46">
        <v>0</v>
      </c>
      <c r="BI4" s="46">
        <v>0</v>
      </c>
      <c r="BJ4" s="46">
        <v>0</v>
      </c>
      <c r="BK4" s="46">
        <v>0</v>
      </c>
      <c r="BL4" s="46">
        <v>0</v>
      </c>
      <c r="BM4" s="46">
        <v>0</v>
      </c>
      <c r="BN4" s="46">
        <v>0</v>
      </c>
      <c r="BO4" s="46">
        <v>0</v>
      </c>
      <c r="BP4" s="46">
        <v>0</v>
      </c>
      <c r="BQ4" s="46">
        <v>0</v>
      </c>
      <c r="BR4" s="46">
        <v>0</v>
      </c>
      <c r="BS4" s="46">
        <v>0</v>
      </c>
    </row>
    <row r="5" spans="1:71">
      <c r="A5" s="24">
        <v>4</v>
      </c>
      <c r="B5" s="46">
        <v>1</v>
      </c>
      <c r="C5" s="46">
        <v>3</v>
      </c>
      <c r="D5" s="46">
        <v>10</v>
      </c>
      <c r="E5" s="46">
        <v>0</v>
      </c>
      <c r="F5" s="46">
        <v>0</v>
      </c>
      <c r="G5" s="46">
        <v>30</v>
      </c>
      <c r="H5" s="46">
        <v>20</v>
      </c>
      <c r="I5" s="46">
        <v>0</v>
      </c>
      <c r="J5" s="46">
        <v>0</v>
      </c>
      <c r="K5" s="46">
        <v>0</v>
      </c>
      <c r="L5" s="46">
        <v>0</v>
      </c>
      <c r="M5" s="46">
        <v>0</v>
      </c>
      <c r="N5" s="46">
        <v>30</v>
      </c>
      <c r="O5" s="46">
        <v>0</v>
      </c>
      <c r="P5" s="46">
        <v>61</v>
      </c>
      <c r="Q5" s="46">
        <v>52</v>
      </c>
      <c r="R5" s="46">
        <v>1</v>
      </c>
      <c r="S5" s="46">
        <v>1</v>
      </c>
      <c r="T5" s="46">
        <v>1</v>
      </c>
      <c r="U5" s="46">
        <v>0</v>
      </c>
      <c r="V5" s="46">
        <v>0</v>
      </c>
      <c r="W5" s="46">
        <v>1</v>
      </c>
      <c r="X5" s="46">
        <v>0</v>
      </c>
      <c r="Y5" s="46">
        <v>0</v>
      </c>
      <c r="Z5" s="46">
        <v>0</v>
      </c>
      <c r="AA5" s="46">
        <v>0</v>
      </c>
      <c r="AB5" s="46">
        <v>0</v>
      </c>
      <c r="AC5" s="46">
        <v>0</v>
      </c>
      <c r="AD5" s="46">
        <v>0</v>
      </c>
      <c r="AE5" s="46">
        <v>0</v>
      </c>
      <c r="AF5" s="46">
        <v>0</v>
      </c>
      <c r="AG5" s="46">
        <v>0</v>
      </c>
      <c r="AH5" s="46">
        <v>0</v>
      </c>
      <c r="AI5" s="46">
        <v>0</v>
      </c>
      <c r="AJ5" s="46">
        <v>0</v>
      </c>
      <c r="AK5" s="46">
        <v>0</v>
      </c>
      <c r="AL5" s="46">
        <v>0</v>
      </c>
      <c r="AM5" s="46">
        <v>0</v>
      </c>
      <c r="AN5" s="46">
        <v>0</v>
      </c>
      <c r="AO5" s="46">
        <v>0</v>
      </c>
      <c r="AP5" s="46">
        <v>0</v>
      </c>
      <c r="AQ5" s="46">
        <v>0</v>
      </c>
      <c r="AR5" s="46">
        <v>0</v>
      </c>
      <c r="AS5" s="46">
        <v>0</v>
      </c>
      <c r="AT5" s="46">
        <v>0</v>
      </c>
      <c r="AU5" s="46">
        <v>0</v>
      </c>
      <c r="AV5" s="46">
        <v>0</v>
      </c>
      <c r="AW5" s="46">
        <v>0</v>
      </c>
      <c r="AX5" s="46">
        <v>0</v>
      </c>
      <c r="AY5" s="46">
        <v>1</v>
      </c>
      <c r="AZ5" s="46">
        <v>0</v>
      </c>
      <c r="BA5" s="46">
        <v>0</v>
      </c>
      <c r="BB5" s="46">
        <v>0</v>
      </c>
      <c r="BC5" s="46">
        <v>1</v>
      </c>
      <c r="BD5" s="46">
        <v>0</v>
      </c>
      <c r="BE5" s="46">
        <v>0</v>
      </c>
      <c r="BF5" s="46">
        <v>0</v>
      </c>
      <c r="BG5" s="46">
        <v>0</v>
      </c>
      <c r="BH5" s="46">
        <v>0</v>
      </c>
      <c r="BI5" s="46">
        <v>0</v>
      </c>
      <c r="BJ5" s="46">
        <v>0</v>
      </c>
      <c r="BK5" s="46">
        <v>0</v>
      </c>
      <c r="BL5" s="46">
        <v>0</v>
      </c>
      <c r="BM5" s="46">
        <v>1</v>
      </c>
      <c r="BN5" s="46">
        <v>0</v>
      </c>
      <c r="BO5" s="46">
        <v>1</v>
      </c>
      <c r="BP5" s="46">
        <v>0</v>
      </c>
      <c r="BQ5" s="46">
        <v>0</v>
      </c>
      <c r="BR5" s="46">
        <v>0</v>
      </c>
      <c r="BS5" s="46">
        <v>0</v>
      </c>
    </row>
    <row r="6" spans="1:71">
      <c r="A6" s="24">
        <v>5</v>
      </c>
      <c r="B6" s="46">
        <v>1</v>
      </c>
      <c r="C6" s="46">
        <v>3</v>
      </c>
      <c r="D6" s="46">
        <v>15</v>
      </c>
      <c r="E6" s="46">
        <v>0</v>
      </c>
      <c r="F6" s="46">
        <v>0</v>
      </c>
      <c r="G6" s="46">
        <v>10</v>
      </c>
      <c r="H6" s="46">
        <v>10</v>
      </c>
      <c r="I6" s="46">
        <v>0</v>
      </c>
      <c r="J6" s="46">
        <v>0</v>
      </c>
      <c r="K6" s="46">
        <v>0</v>
      </c>
      <c r="L6" s="46">
        <v>0</v>
      </c>
      <c r="M6" s="46">
        <v>0</v>
      </c>
      <c r="N6" s="46">
        <v>32</v>
      </c>
      <c r="O6" s="46">
        <v>5</v>
      </c>
      <c r="P6" s="46">
        <v>22</v>
      </c>
      <c r="Q6" s="46">
        <v>10</v>
      </c>
      <c r="R6" s="46">
        <v>1</v>
      </c>
      <c r="S6" s="46">
        <v>1</v>
      </c>
      <c r="T6" s="46">
        <v>1</v>
      </c>
      <c r="U6" s="46">
        <v>0</v>
      </c>
      <c r="V6" s="46">
        <v>0</v>
      </c>
      <c r="W6" s="46">
        <v>0</v>
      </c>
      <c r="X6" s="46">
        <v>0</v>
      </c>
      <c r="Y6" s="46">
        <v>0</v>
      </c>
      <c r="Z6" s="46">
        <v>0</v>
      </c>
      <c r="AA6" s="46">
        <v>0</v>
      </c>
      <c r="AB6" s="46">
        <v>0</v>
      </c>
      <c r="AC6" s="46">
        <v>0</v>
      </c>
      <c r="AD6" s="46">
        <v>0</v>
      </c>
      <c r="AE6" s="46">
        <v>0</v>
      </c>
      <c r="AF6" s="46">
        <v>0</v>
      </c>
      <c r="AG6" s="46">
        <v>1</v>
      </c>
      <c r="AH6" s="46">
        <v>0</v>
      </c>
      <c r="AI6" s="46">
        <v>0</v>
      </c>
      <c r="AJ6" s="46">
        <v>0</v>
      </c>
      <c r="AK6" s="46">
        <v>1</v>
      </c>
      <c r="AL6" s="46">
        <v>0</v>
      </c>
      <c r="AM6" s="46">
        <v>0</v>
      </c>
      <c r="AN6" s="46">
        <v>0</v>
      </c>
      <c r="AO6" s="46">
        <v>0</v>
      </c>
      <c r="AP6" s="46">
        <v>0</v>
      </c>
      <c r="AQ6" s="46">
        <v>0</v>
      </c>
      <c r="AR6" s="46">
        <v>1</v>
      </c>
      <c r="AS6" s="46">
        <v>0</v>
      </c>
      <c r="AT6" s="46">
        <v>1</v>
      </c>
      <c r="AU6" s="46">
        <v>0</v>
      </c>
      <c r="AV6" s="46">
        <v>1</v>
      </c>
      <c r="AW6" s="46">
        <v>0</v>
      </c>
      <c r="AX6" s="46">
        <v>1</v>
      </c>
      <c r="AY6" s="46">
        <v>1</v>
      </c>
      <c r="AZ6" s="46">
        <v>1</v>
      </c>
      <c r="BA6" s="46">
        <v>1</v>
      </c>
      <c r="BB6" s="46">
        <v>0</v>
      </c>
      <c r="BC6" s="46">
        <v>0</v>
      </c>
      <c r="BD6" s="46">
        <v>0</v>
      </c>
      <c r="BE6" s="46">
        <v>0</v>
      </c>
      <c r="BF6" s="46">
        <v>1</v>
      </c>
      <c r="BG6" s="46">
        <v>1</v>
      </c>
      <c r="BH6" s="46">
        <v>0</v>
      </c>
      <c r="BI6" s="46">
        <v>1</v>
      </c>
      <c r="BJ6" s="46">
        <v>0</v>
      </c>
      <c r="BK6" s="46">
        <v>0</v>
      </c>
      <c r="BL6" s="46">
        <v>0</v>
      </c>
      <c r="BM6" s="46">
        <v>0</v>
      </c>
      <c r="BN6" s="46">
        <v>0</v>
      </c>
      <c r="BO6" s="46">
        <v>0</v>
      </c>
      <c r="BP6" s="46">
        <v>0</v>
      </c>
      <c r="BQ6" s="46">
        <v>0</v>
      </c>
      <c r="BR6" s="46">
        <v>0</v>
      </c>
      <c r="BS6" s="46">
        <v>0</v>
      </c>
    </row>
    <row r="7" spans="1:71">
      <c r="A7" s="24">
        <v>6</v>
      </c>
      <c r="B7" s="46">
        <v>1</v>
      </c>
      <c r="C7" s="46">
        <v>3</v>
      </c>
      <c r="D7" s="46">
        <v>18</v>
      </c>
      <c r="E7" s="46">
        <v>0</v>
      </c>
      <c r="F7" s="46">
        <v>9</v>
      </c>
      <c r="G7" s="46">
        <v>10</v>
      </c>
      <c r="H7" s="34"/>
      <c r="I7" s="46">
        <v>0</v>
      </c>
      <c r="J7" s="46">
        <v>0</v>
      </c>
      <c r="K7" s="46">
        <v>0</v>
      </c>
      <c r="L7" s="46">
        <v>30</v>
      </c>
      <c r="M7" s="46">
        <v>0</v>
      </c>
      <c r="N7" s="46">
        <v>0</v>
      </c>
      <c r="O7" s="46">
        <v>2</v>
      </c>
      <c r="P7" s="46">
        <v>31</v>
      </c>
      <c r="Q7" s="46">
        <v>73</v>
      </c>
      <c r="R7" s="46">
        <v>0</v>
      </c>
      <c r="S7" s="46">
        <v>1</v>
      </c>
      <c r="T7" s="46">
        <v>0</v>
      </c>
      <c r="U7" s="46">
        <v>0</v>
      </c>
      <c r="V7" s="51">
        <v>1</v>
      </c>
      <c r="W7" s="46">
        <v>0</v>
      </c>
      <c r="X7" s="46">
        <v>1</v>
      </c>
      <c r="Y7" s="46">
        <v>1</v>
      </c>
      <c r="Z7" s="46">
        <v>0</v>
      </c>
      <c r="AA7" s="46">
        <v>1</v>
      </c>
      <c r="AB7" s="46">
        <v>0</v>
      </c>
      <c r="AC7" s="46">
        <v>0</v>
      </c>
      <c r="AD7" s="46">
        <v>1</v>
      </c>
      <c r="AE7" s="46">
        <v>0</v>
      </c>
      <c r="AF7" s="46">
        <v>0</v>
      </c>
      <c r="AG7" s="46">
        <v>0</v>
      </c>
      <c r="AH7" s="46">
        <v>0</v>
      </c>
      <c r="AI7" s="46">
        <v>0</v>
      </c>
      <c r="AJ7" s="46">
        <v>0</v>
      </c>
      <c r="AK7" s="46">
        <v>0</v>
      </c>
      <c r="AL7" s="46">
        <v>0</v>
      </c>
      <c r="AM7" s="46">
        <v>1</v>
      </c>
      <c r="AN7" s="46">
        <v>0</v>
      </c>
      <c r="AO7" s="46">
        <v>0</v>
      </c>
      <c r="AP7" s="46">
        <v>0</v>
      </c>
      <c r="AQ7" s="46">
        <v>0</v>
      </c>
      <c r="AR7" s="46">
        <v>0</v>
      </c>
      <c r="AS7" s="46">
        <v>0</v>
      </c>
      <c r="AT7" s="46">
        <v>0</v>
      </c>
      <c r="AU7" s="46">
        <v>0</v>
      </c>
      <c r="AV7" s="46">
        <v>0</v>
      </c>
      <c r="AW7" s="46">
        <v>1</v>
      </c>
      <c r="AX7" s="46">
        <v>0</v>
      </c>
      <c r="AY7" s="46">
        <v>1</v>
      </c>
      <c r="AZ7" s="46">
        <v>0</v>
      </c>
      <c r="BA7" s="46">
        <v>0</v>
      </c>
      <c r="BB7" s="46">
        <v>1</v>
      </c>
      <c r="BC7" s="46">
        <v>0</v>
      </c>
      <c r="BD7" s="46">
        <v>0</v>
      </c>
      <c r="BE7" s="46">
        <v>0</v>
      </c>
      <c r="BF7" s="46">
        <v>1</v>
      </c>
      <c r="BG7" s="46">
        <v>1</v>
      </c>
      <c r="BH7" s="46">
        <v>0</v>
      </c>
      <c r="BI7" s="46">
        <v>0</v>
      </c>
      <c r="BJ7" s="46">
        <v>0</v>
      </c>
      <c r="BK7" s="46">
        <v>0</v>
      </c>
      <c r="BL7" s="46">
        <v>0</v>
      </c>
      <c r="BM7" s="46">
        <v>0</v>
      </c>
      <c r="BN7" s="46">
        <v>0</v>
      </c>
      <c r="BO7" s="46">
        <v>0</v>
      </c>
      <c r="BP7" s="46">
        <v>0</v>
      </c>
      <c r="BQ7" s="46">
        <v>0</v>
      </c>
      <c r="BR7" s="46">
        <v>1</v>
      </c>
      <c r="BS7" s="46">
        <v>0</v>
      </c>
    </row>
    <row r="8" spans="1:71">
      <c r="A8" s="24">
        <v>7</v>
      </c>
      <c r="B8" s="46">
        <v>1</v>
      </c>
      <c r="C8" s="46">
        <v>3</v>
      </c>
      <c r="D8" s="46">
        <v>10</v>
      </c>
      <c r="E8" s="46">
        <v>0</v>
      </c>
      <c r="F8" s="46">
        <v>0</v>
      </c>
      <c r="G8" s="46">
        <v>15</v>
      </c>
      <c r="H8" s="46">
        <v>0</v>
      </c>
      <c r="I8" s="46">
        <v>0</v>
      </c>
      <c r="J8" s="46">
        <v>0</v>
      </c>
      <c r="K8" s="46">
        <v>0</v>
      </c>
      <c r="L8" s="46">
        <v>0</v>
      </c>
      <c r="M8" s="46">
        <v>71</v>
      </c>
      <c r="N8" s="46">
        <v>0</v>
      </c>
      <c r="O8" s="46">
        <v>2</v>
      </c>
      <c r="P8" s="46">
        <v>39</v>
      </c>
      <c r="Q8" s="46">
        <v>40</v>
      </c>
      <c r="R8" s="46">
        <v>0</v>
      </c>
      <c r="S8" s="46">
        <v>1</v>
      </c>
      <c r="T8" s="46">
        <v>0</v>
      </c>
      <c r="U8" s="46">
        <v>0</v>
      </c>
      <c r="V8" s="46">
        <v>0</v>
      </c>
      <c r="W8" s="46">
        <v>0</v>
      </c>
      <c r="X8" s="46">
        <v>0</v>
      </c>
      <c r="Y8" s="46">
        <v>0</v>
      </c>
      <c r="Z8" s="46">
        <v>0</v>
      </c>
      <c r="AA8" s="46">
        <v>0</v>
      </c>
      <c r="AB8" s="46">
        <v>0</v>
      </c>
      <c r="AC8" s="46">
        <v>0</v>
      </c>
      <c r="AD8" s="46">
        <v>0</v>
      </c>
      <c r="AE8" s="46">
        <v>0</v>
      </c>
      <c r="AF8" s="46">
        <v>0</v>
      </c>
      <c r="AG8" s="46">
        <v>0</v>
      </c>
      <c r="AH8" s="46">
        <v>0</v>
      </c>
      <c r="AI8" s="46">
        <v>0</v>
      </c>
      <c r="AJ8" s="46">
        <v>0</v>
      </c>
      <c r="AK8" s="46">
        <v>0</v>
      </c>
      <c r="AL8" s="46">
        <v>1</v>
      </c>
      <c r="AM8" s="46">
        <v>1</v>
      </c>
      <c r="AN8" s="46">
        <v>0</v>
      </c>
      <c r="AO8" s="46">
        <v>0</v>
      </c>
      <c r="AP8" s="46">
        <v>0</v>
      </c>
      <c r="AQ8" s="46">
        <v>0</v>
      </c>
      <c r="AR8" s="46">
        <v>0</v>
      </c>
      <c r="AS8" s="46">
        <v>0</v>
      </c>
      <c r="AT8" s="46">
        <v>1</v>
      </c>
      <c r="AU8" s="46">
        <v>1</v>
      </c>
      <c r="AV8" s="46">
        <v>0</v>
      </c>
      <c r="AW8" s="46">
        <v>0</v>
      </c>
      <c r="AX8" s="46">
        <v>0</v>
      </c>
      <c r="AY8" s="46">
        <v>0</v>
      </c>
      <c r="AZ8" s="46">
        <v>0</v>
      </c>
      <c r="BA8" s="46">
        <v>1</v>
      </c>
      <c r="BB8" s="46">
        <v>0</v>
      </c>
      <c r="BC8" s="46">
        <v>0</v>
      </c>
      <c r="BD8" s="46">
        <v>0</v>
      </c>
      <c r="BE8" s="46">
        <v>0</v>
      </c>
      <c r="BF8" s="46">
        <v>0</v>
      </c>
      <c r="BG8" s="46">
        <v>1</v>
      </c>
      <c r="BH8" s="46">
        <v>0</v>
      </c>
      <c r="BI8" s="46">
        <v>0</v>
      </c>
      <c r="BJ8" s="46">
        <v>0</v>
      </c>
      <c r="BK8" s="46">
        <v>0</v>
      </c>
      <c r="BL8" s="46">
        <v>0</v>
      </c>
      <c r="BM8" s="46">
        <v>0</v>
      </c>
      <c r="BN8" s="46">
        <v>0</v>
      </c>
      <c r="BO8" s="46">
        <v>0</v>
      </c>
      <c r="BP8" s="46">
        <v>0</v>
      </c>
      <c r="BQ8" s="46">
        <v>1</v>
      </c>
      <c r="BR8" s="46">
        <v>0</v>
      </c>
      <c r="BS8" s="46">
        <v>0</v>
      </c>
    </row>
    <row r="9" spans="1:71">
      <c r="A9" s="24">
        <v>8</v>
      </c>
      <c r="B9" s="46">
        <v>1</v>
      </c>
      <c r="C9" s="46">
        <v>4</v>
      </c>
      <c r="D9" s="46">
        <v>35</v>
      </c>
      <c r="E9" s="46">
        <v>0</v>
      </c>
      <c r="F9" s="46">
        <v>30</v>
      </c>
      <c r="G9" s="46">
        <v>20</v>
      </c>
      <c r="H9" s="46">
        <v>0</v>
      </c>
      <c r="I9" s="46">
        <v>10</v>
      </c>
      <c r="J9" s="46">
        <v>0</v>
      </c>
      <c r="K9" s="46">
        <v>0</v>
      </c>
      <c r="L9" s="46">
        <v>0</v>
      </c>
      <c r="M9" s="46">
        <v>60</v>
      </c>
      <c r="N9" s="34"/>
      <c r="O9" s="46">
        <v>0</v>
      </c>
      <c r="P9" s="46">
        <v>79</v>
      </c>
      <c r="Q9" s="46">
        <v>39</v>
      </c>
      <c r="R9" s="46">
        <v>0</v>
      </c>
      <c r="S9" s="46">
        <v>0</v>
      </c>
      <c r="T9" s="46">
        <v>1</v>
      </c>
      <c r="U9" s="46">
        <v>0</v>
      </c>
      <c r="V9" s="46">
        <v>1</v>
      </c>
      <c r="W9" s="46">
        <v>0</v>
      </c>
      <c r="X9" s="46">
        <v>0</v>
      </c>
      <c r="Y9" s="46">
        <v>0</v>
      </c>
      <c r="Z9" s="46">
        <v>0</v>
      </c>
      <c r="AA9" s="46">
        <v>0</v>
      </c>
      <c r="AB9" s="46">
        <v>0</v>
      </c>
      <c r="AC9" s="46">
        <v>0</v>
      </c>
      <c r="AD9" s="46">
        <v>0</v>
      </c>
      <c r="AE9" s="46">
        <v>0</v>
      </c>
      <c r="AF9" s="46">
        <v>0</v>
      </c>
      <c r="AG9" s="46">
        <v>0</v>
      </c>
      <c r="AH9" s="46">
        <v>0</v>
      </c>
      <c r="AI9" s="46">
        <v>0</v>
      </c>
      <c r="AJ9" s="46">
        <v>0</v>
      </c>
      <c r="AK9" s="46">
        <v>0</v>
      </c>
      <c r="AL9" s="46">
        <v>0</v>
      </c>
      <c r="AM9" s="46">
        <v>0</v>
      </c>
      <c r="AN9" s="46">
        <v>0</v>
      </c>
      <c r="AO9" s="46">
        <v>0</v>
      </c>
      <c r="AP9" s="46">
        <v>0</v>
      </c>
      <c r="AQ9" s="46">
        <v>0</v>
      </c>
      <c r="AR9" s="46">
        <v>0</v>
      </c>
      <c r="AS9" s="46">
        <v>0</v>
      </c>
      <c r="AT9" s="46">
        <v>1</v>
      </c>
      <c r="AU9" s="46">
        <v>0</v>
      </c>
      <c r="AV9" s="46">
        <v>1</v>
      </c>
      <c r="AW9" s="46">
        <v>0</v>
      </c>
      <c r="AX9" s="46">
        <v>0</v>
      </c>
      <c r="AY9" s="46">
        <v>1</v>
      </c>
      <c r="AZ9" s="46">
        <v>1</v>
      </c>
      <c r="BA9" s="46">
        <v>0</v>
      </c>
      <c r="BB9" s="46">
        <v>0</v>
      </c>
      <c r="BC9" s="46">
        <v>0</v>
      </c>
      <c r="BD9" s="46">
        <v>1</v>
      </c>
      <c r="BE9" s="46">
        <v>0</v>
      </c>
      <c r="BF9" s="46">
        <v>0</v>
      </c>
      <c r="BG9" s="46">
        <v>1</v>
      </c>
      <c r="BH9" s="46">
        <v>0</v>
      </c>
      <c r="BI9" s="46">
        <v>0</v>
      </c>
      <c r="BJ9" s="46">
        <v>0</v>
      </c>
      <c r="BK9" s="46">
        <v>0</v>
      </c>
      <c r="BL9" s="46">
        <v>0</v>
      </c>
      <c r="BM9" s="46">
        <v>0</v>
      </c>
      <c r="BN9" s="46">
        <v>0</v>
      </c>
      <c r="BO9" s="46">
        <v>0</v>
      </c>
      <c r="BP9" s="46">
        <v>0</v>
      </c>
      <c r="BQ9" s="46">
        <v>0</v>
      </c>
      <c r="BR9" s="46">
        <v>0</v>
      </c>
      <c r="BS9" s="46">
        <v>0</v>
      </c>
    </row>
    <row r="10" spans="1:71">
      <c r="A10" s="24">
        <v>9</v>
      </c>
      <c r="B10" s="46">
        <v>1</v>
      </c>
      <c r="C10" s="46">
        <v>3</v>
      </c>
      <c r="D10" s="46">
        <v>0</v>
      </c>
      <c r="E10" s="46">
        <v>0</v>
      </c>
      <c r="F10" s="46">
        <v>5</v>
      </c>
      <c r="G10" s="46">
        <v>15</v>
      </c>
      <c r="H10" s="46">
        <v>40</v>
      </c>
      <c r="I10" s="46">
        <v>0</v>
      </c>
      <c r="J10" s="46">
        <v>0</v>
      </c>
      <c r="K10" s="46">
        <v>30</v>
      </c>
      <c r="L10" s="46">
        <v>0</v>
      </c>
      <c r="M10" s="46">
        <v>15</v>
      </c>
      <c r="N10" s="46">
        <v>0</v>
      </c>
      <c r="O10" s="46">
        <v>0</v>
      </c>
      <c r="P10" s="46">
        <v>50</v>
      </c>
      <c r="Q10" s="46">
        <v>89</v>
      </c>
      <c r="R10" s="46">
        <v>1</v>
      </c>
      <c r="S10" s="46">
        <v>1</v>
      </c>
      <c r="T10" s="46">
        <v>0</v>
      </c>
      <c r="U10" s="46">
        <v>1</v>
      </c>
      <c r="V10" s="46">
        <v>1</v>
      </c>
      <c r="W10" s="46">
        <v>0</v>
      </c>
      <c r="X10" s="46">
        <v>0</v>
      </c>
      <c r="Y10" s="46">
        <v>0</v>
      </c>
      <c r="Z10" s="46">
        <v>0</v>
      </c>
      <c r="AA10" s="46">
        <v>0</v>
      </c>
      <c r="AB10" s="46">
        <v>0</v>
      </c>
      <c r="AC10" s="46">
        <v>0</v>
      </c>
      <c r="AD10" s="46">
        <v>0</v>
      </c>
      <c r="AE10" s="46">
        <v>0</v>
      </c>
      <c r="AF10" s="46">
        <v>0</v>
      </c>
      <c r="AG10" s="46">
        <v>0</v>
      </c>
      <c r="AH10" s="46">
        <v>0</v>
      </c>
      <c r="AI10" s="46">
        <v>0</v>
      </c>
      <c r="AJ10" s="46">
        <v>0</v>
      </c>
      <c r="AK10" s="46">
        <v>1</v>
      </c>
      <c r="AL10" s="46">
        <v>0</v>
      </c>
      <c r="AM10" s="46">
        <v>0</v>
      </c>
      <c r="AN10" s="46">
        <v>0</v>
      </c>
      <c r="AO10" s="46">
        <v>0</v>
      </c>
      <c r="AP10" s="46">
        <v>0</v>
      </c>
      <c r="AQ10" s="46">
        <v>0</v>
      </c>
      <c r="AR10" s="46">
        <v>0</v>
      </c>
      <c r="AS10" s="46">
        <v>0</v>
      </c>
      <c r="AT10" s="46">
        <v>1</v>
      </c>
      <c r="AU10" s="46">
        <v>0</v>
      </c>
      <c r="AV10" s="46">
        <v>0</v>
      </c>
      <c r="AW10" s="46">
        <v>1</v>
      </c>
      <c r="AX10" s="46">
        <v>0</v>
      </c>
      <c r="AY10" s="46">
        <v>1</v>
      </c>
      <c r="AZ10" s="46">
        <v>1</v>
      </c>
      <c r="BA10" s="46">
        <v>0</v>
      </c>
      <c r="BB10" s="46">
        <v>0</v>
      </c>
      <c r="BC10" s="46">
        <v>0</v>
      </c>
      <c r="BD10" s="46">
        <v>0</v>
      </c>
      <c r="BE10" s="46">
        <v>0</v>
      </c>
      <c r="BF10" s="46">
        <v>1</v>
      </c>
      <c r="BG10" s="46">
        <v>1</v>
      </c>
      <c r="BH10" s="46">
        <v>1</v>
      </c>
      <c r="BI10" s="46">
        <v>0</v>
      </c>
      <c r="BJ10" s="46">
        <v>0</v>
      </c>
      <c r="BK10" s="46">
        <v>0</v>
      </c>
      <c r="BL10" s="46">
        <v>0</v>
      </c>
      <c r="BM10" s="46">
        <v>0</v>
      </c>
      <c r="BN10" s="46">
        <v>1</v>
      </c>
      <c r="BO10" s="46">
        <v>0</v>
      </c>
      <c r="BP10" s="46">
        <v>0</v>
      </c>
      <c r="BQ10" s="46">
        <v>0</v>
      </c>
      <c r="BR10" s="46">
        <v>0</v>
      </c>
      <c r="BS10" s="46">
        <v>0</v>
      </c>
    </row>
    <row r="11" spans="1:71">
      <c r="A11" s="24">
        <v>10</v>
      </c>
      <c r="B11" s="46">
        <v>1</v>
      </c>
      <c r="C11" s="46">
        <v>3</v>
      </c>
      <c r="D11" s="46">
        <v>10</v>
      </c>
      <c r="E11" s="46">
        <v>0</v>
      </c>
      <c r="F11" s="46">
        <v>0</v>
      </c>
      <c r="G11" s="46">
        <v>10</v>
      </c>
      <c r="H11" s="46">
        <v>10</v>
      </c>
      <c r="I11" s="46">
        <v>0</v>
      </c>
      <c r="J11" s="46">
        <v>15</v>
      </c>
      <c r="K11" s="46">
        <v>0</v>
      </c>
      <c r="L11" s="46">
        <v>0</v>
      </c>
      <c r="M11" s="46">
        <v>50</v>
      </c>
      <c r="N11" s="46">
        <v>0</v>
      </c>
      <c r="O11" s="46">
        <v>7</v>
      </c>
      <c r="P11" s="46">
        <v>27</v>
      </c>
      <c r="Q11" s="46">
        <v>13</v>
      </c>
      <c r="R11" s="46">
        <v>0</v>
      </c>
      <c r="S11" s="46">
        <v>1</v>
      </c>
      <c r="T11" s="46">
        <v>0</v>
      </c>
      <c r="U11" s="46">
        <v>1</v>
      </c>
      <c r="V11" s="46">
        <v>0</v>
      </c>
      <c r="W11" s="46">
        <v>0</v>
      </c>
      <c r="X11" s="46">
        <v>0</v>
      </c>
      <c r="Y11" s="46">
        <v>0</v>
      </c>
      <c r="Z11" s="46">
        <v>0</v>
      </c>
      <c r="AA11" s="46">
        <v>0</v>
      </c>
      <c r="AB11" s="46">
        <v>0</v>
      </c>
      <c r="AC11" s="46">
        <v>0</v>
      </c>
      <c r="AD11" s="46">
        <v>0</v>
      </c>
      <c r="AE11" s="46">
        <v>1</v>
      </c>
      <c r="AF11" s="46">
        <v>0</v>
      </c>
      <c r="AG11" s="46">
        <v>0</v>
      </c>
      <c r="AH11" s="46">
        <v>1</v>
      </c>
      <c r="AI11" s="46">
        <v>0</v>
      </c>
      <c r="AJ11" s="46">
        <v>0</v>
      </c>
      <c r="AK11" s="46">
        <v>0</v>
      </c>
      <c r="AL11" s="46">
        <v>0</v>
      </c>
      <c r="AM11" s="46">
        <v>0</v>
      </c>
      <c r="AN11" s="46">
        <v>0</v>
      </c>
      <c r="AO11" s="46">
        <v>0</v>
      </c>
      <c r="AP11" s="46">
        <v>0</v>
      </c>
      <c r="AQ11" s="46">
        <v>0</v>
      </c>
      <c r="AR11" s="46">
        <v>0</v>
      </c>
      <c r="AS11" s="46">
        <v>0</v>
      </c>
      <c r="AT11" s="46">
        <v>1</v>
      </c>
      <c r="AU11" s="46">
        <v>0</v>
      </c>
      <c r="AV11" s="46">
        <v>0</v>
      </c>
      <c r="AW11" s="46">
        <v>1</v>
      </c>
      <c r="AX11" s="46">
        <v>0</v>
      </c>
      <c r="AY11" s="46">
        <v>0</v>
      </c>
      <c r="AZ11" s="46">
        <v>0</v>
      </c>
      <c r="BA11" s="46">
        <v>0</v>
      </c>
      <c r="BB11" s="46">
        <v>0</v>
      </c>
      <c r="BC11" s="46">
        <v>0</v>
      </c>
      <c r="BD11" s="46">
        <v>0</v>
      </c>
      <c r="BE11" s="46">
        <v>0</v>
      </c>
      <c r="BF11" s="46">
        <v>0</v>
      </c>
      <c r="BG11" s="46">
        <v>1</v>
      </c>
      <c r="BH11" s="46">
        <v>0</v>
      </c>
      <c r="BI11" s="46">
        <v>0</v>
      </c>
      <c r="BJ11" s="46">
        <v>0</v>
      </c>
      <c r="BK11" s="46">
        <v>1</v>
      </c>
      <c r="BL11" s="46">
        <v>0</v>
      </c>
      <c r="BM11" s="46">
        <v>0</v>
      </c>
      <c r="BN11" s="46">
        <v>0</v>
      </c>
      <c r="BO11" s="46">
        <v>0</v>
      </c>
      <c r="BP11" s="46">
        <v>0</v>
      </c>
      <c r="BQ11" s="46">
        <v>0</v>
      </c>
      <c r="BR11" s="46">
        <v>0</v>
      </c>
      <c r="BS11" s="46">
        <v>0</v>
      </c>
    </row>
    <row r="12" spans="1:71">
      <c r="A12" s="24">
        <v>11</v>
      </c>
      <c r="B12" s="46">
        <v>1</v>
      </c>
      <c r="C12" s="46">
        <v>3</v>
      </c>
      <c r="D12" s="46">
        <v>19</v>
      </c>
      <c r="E12" s="46">
        <v>0</v>
      </c>
      <c r="F12" s="46">
        <v>0</v>
      </c>
      <c r="G12" s="46">
        <v>10</v>
      </c>
      <c r="H12" s="46">
        <v>10</v>
      </c>
      <c r="I12" s="46">
        <v>0</v>
      </c>
      <c r="J12" s="46">
        <v>0</v>
      </c>
      <c r="K12" s="46">
        <v>0</v>
      </c>
      <c r="L12" s="46">
        <v>0</v>
      </c>
      <c r="M12" s="46">
        <v>60</v>
      </c>
      <c r="N12" s="46">
        <v>0</v>
      </c>
      <c r="O12" s="46">
        <v>3</v>
      </c>
      <c r="P12" s="46">
        <v>19</v>
      </c>
      <c r="Q12" s="46">
        <v>18</v>
      </c>
      <c r="R12" s="46">
        <v>1</v>
      </c>
      <c r="S12" s="46">
        <v>1</v>
      </c>
      <c r="T12" s="46">
        <v>1</v>
      </c>
      <c r="U12" s="46">
        <v>0</v>
      </c>
      <c r="V12" s="46">
        <v>0</v>
      </c>
      <c r="W12" s="46">
        <v>1</v>
      </c>
      <c r="X12" s="46">
        <v>0</v>
      </c>
      <c r="Y12" s="46">
        <v>0</v>
      </c>
      <c r="Z12" s="46">
        <v>0</v>
      </c>
      <c r="AA12" s="46">
        <v>0</v>
      </c>
      <c r="AB12" s="46">
        <v>0</v>
      </c>
      <c r="AC12" s="46">
        <v>0</v>
      </c>
      <c r="AD12" s="46">
        <v>0</v>
      </c>
      <c r="AE12" s="46">
        <v>0</v>
      </c>
      <c r="AF12" s="46">
        <v>0</v>
      </c>
      <c r="AG12" s="46">
        <v>0</v>
      </c>
      <c r="AH12" s="46">
        <v>1</v>
      </c>
      <c r="AI12" s="46">
        <v>0</v>
      </c>
      <c r="AJ12" s="46">
        <v>1</v>
      </c>
      <c r="AK12" s="46">
        <v>0</v>
      </c>
      <c r="AL12" s="46">
        <v>0</v>
      </c>
      <c r="AM12" s="46">
        <v>0</v>
      </c>
      <c r="AN12" s="46">
        <v>0</v>
      </c>
      <c r="AO12" s="46">
        <v>0</v>
      </c>
      <c r="AP12" s="46">
        <v>0</v>
      </c>
      <c r="AQ12" s="46">
        <v>0</v>
      </c>
      <c r="AR12" s="46">
        <v>0</v>
      </c>
      <c r="AS12" s="46">
        <v>0</v>
      </c>
      <c r="AT12" s="46">
        <v>0</v>
      </c>
      <c r="AU12" s="46">
        <v>0</v>
      </c>
      <c r="AV12" s="46">
        <v>1</v>
      </c>
      <c r="AW12" s="46">
        <v>0</v>
      </c>
      <c r="AX12" s="46">
        <v>0</v>
      </c>
      <c r="AY12" s="46">
        <v>0</v>
      </c>
      <c r="AZ12" s="46">
        <v>0</v>
      </c>
      <c r="BA12" s="46">
        <v>1</v>
      </c>
      <c r="BB12" s="46">
        <v>0</v>
      </c>
      <c r="BC12" s="46">
        <v>0</v>
      </c>
      <c r="BD12" s="46">
        <v>1</v>
      </c>
      <c r="BE12" s="46">
        <v>0</v>
      </c>
      <c r="BF12" s="46">
        <v>0</v>
      </c>
      <c r="BG12" s="46">
        <v>1</v>
      </c>
      <c r="BH12" s="46">
        <v>0</v>
      </c>
      <c r="BI12" s="46">
        <v>0</v>
      </c>
      <c r="BJ12" s="46">
        <v>0</v>
      </c>
      <c r="BK12" s="46">
        <v>0</v>
      </c>
      <c r="BL12" s="46">
        <v>0</v>
      </c>
      <c r="BM12" s="46">
        <v>1</v>
      </c>
      <c r="BN12" s="46">
        <v>0</v>
      </c>
      <c r="BO12" s="46">
        <v>0</v>
      </c>
      <c r="BP12" s="46">
        <v>0</v>
      </c>
      <c r="BQ12" s="46">
        <v>0</v>
      </c>
      <c r="BR12" s="46">
        <v>0</v>
      </c>
      <c r="BS12" s="46">
        <v>1</v>
      </c>
    </row>
    <row r="13" spans="1:71">
      <c r="A13" s="24">
        <v>12</v>
      </c>
      <c r="B13" s="46">
        <v>1</v>
      </c>
      <c r="C13" s="46">
        <v>4</v>
      </c>
      <c r="D13" s="46">
        <v>0</v>
      </c>
      <c r="E13" s="46">
        <v>15</v>
      </c>
      <c r="F13" s="46">
        <v>0</v>
      </c>
      <c r="G13" s="46">
        <v>30</v>
      </c>
      <c r="H13" s="46">
        <v>40</v>
      </c>
      <c r="I13" s="46">
        <v>0</v>
      </c>
      <c r="J13" s="46">
        <v>0</v>
      </c>
      <c r="K13" s="46">
        <v>0</v>
      </c>
      <c r="L13" s="46">
        <v>0</v>
      </c>
      <c r="M13" s="46">
        <v>80</v>
      </c>
      <c r="N13" s="34"/>
      <c r="O13" s="46">
        <v>3</v>
      </c>
      <c r="P13" s="46">
        <v>70</v>
      </c>
      <c r="Q13" s="46">
        <v>88</v>
      </c>
      <c r="R13" s="46">
        <v>1</v>
      </c>
      <c r="S13" s="46">
        <v>0</v>
      </c>
      <c r="T13" s="46">
        <v>1</v>
      </c>
      <c r="U13" s="46">
        <v>0</v>
      </c>
      <c r="V13" s="46">
        <v>0</v>
      </c>
      <c r="W13" s="46">
        <v>0</v>
      </c>
      <c r="X13" s="46">
        <v>0</v>
      </c>
      <c r="Y13" s="46">
        <v>0</v>
      </c>
      <c r="Z13" s="51">
        <v>1</v>
      </c>
      <c r="AA13" s="46">
        <v>0</v>
      </c>
      <c r="AB13" s="46">
        <v>1</v>
      </c>
      <c r="AC13" s="46">
        <v>1</v>
      </c>
      <c r="AD13" s="46">
        <v>1</v>
      </c>
      <c r="AE13" s="46">
        <v>0</v>
      </c>
      <c r="AF13" s="46">
        <v>1</v>
      </c>
      <c r="AG13" s="46">
        <v>1</v>
      </c>
      <c r="AH13" s="46">
        <v>0</v>
      </c>
      <c r="AI13" s="46">
        <v>0</v>
      </c>
      <c r="AJ13" s="46">
        <v>0</v>
      </c>
      <c r="AK13" s="46">
        <v>0</v>
      </c>
      <c r="AL13" s="46">
        <v>0</v>
      </c>
      <c r="AM13" s="46">
        <v>0</v>
      </c>
      <c r="AN13" s="46">
        <v>0</v>
      </c>
      <c r="AO13" s="46">
        <v>0</v>
      </c>
      <c r="AP13" s="46">
        <v>0</v>
      </c>
      <c r="AQ13" s="46">
        <v>0</v>
      </c>
      <c r="AR13" s="46">
        <v>0</v>
      </c>
      <c r="AS13" s="46">
        <v>0</v>
      </c>
      <c r="AT13" s="46">
        <v>1</v>
      </c>
      <c r="AU13" s="46">
        <v>0</v>
      </c>
      <c r="AV13" s="46">
        <v>0</v>
      </c>
      <c r="AW13" s="46">
        <v>0</v>
      </c>
      <c r="AX13" s="46">
        <v>0</v>
      </c>
      <c r="AY13" s="46">
        <v>0</v>
      </c>
      <c r="AZ13" s="46">
        <v>0</v>
      </c>
      <c r="BA13" s="46">
        <v>0</v>
      </c>
      <c r="BB13" s="46">
        <v>1</v>
      </c>
      <c r="BC13" s="46">
        <v>0</v>
      </c>
      <c r="BD13" s="46">
        <v>0</v>
      </c>
      <c r="BE13" s="46">
        <v>0</v>
      </c>
      <c r="BF13" s="46">
        <v>0</v>
      </c>
      <c r="BG13" s="46">
        <v>0</v>
      </c>
      <c r="BH13" s="46">
        <v>0</v>
      </c>
      <c r="BI13" s="46">
        <v>0</v>
      </c>
      <c r="BJ13" s="46">
        <v>0</v>
      </c>
      <c r="BK13" s="46">
        <v>0</v>
      </c>
      <c r="BL13" s="46">
        <v>0</v>
      </c>
      <c r="BM13" s="46">
        <v>0</v>
      </c>
      <c r="BN13" s="46">
        <v>0</v>
      </c>
      <c r="BO13" s="46">
        <v>0</v>
      </c>
      <c r="BP13" s="46">
        <v>0</v>
      </c>
      <c r="BQ13" s="46">
        <v>0</v>
      </c>
      <c r="BR13" s="46">
        <v>1</v>
      </c>
      <c r="BS13" s="46">
        <v>0</v>
      </c>
    </row>
    <row r="14" spans="1:71">
      <c r="A14" s="24">
        <v>13</v>
      </c>
      <c r="B14" s="46">
        <v>1</v>
      </c>
      <c r="C14" s="46">
        <v>2</v>
      </c>
      <c r="D14" s="46">
        <v>0</v>
      </c>
      <c r="E14" s="46">
        <v>0</v>
      </c>
      <c r="F14" s="46">
        <v>15</v>
      </c>
      <c r="G14" s="46">
        <v>15</v>
      </c>
      <c r="H14" s="46">
        <v>25</v>
      </c>
      <c r="I14" s="46">
        <v>0</v>
      </c>
      <c r="J14" s="46">
        <v>0</v>
      </c>
      <c r="K14" s="46">
        <v>0</v>
      </c>
      <c r="L14" s="46">
        <v>0</v>
      </c>
      <c r="M14" s="46">
        <v>0</v>
      </c>
      <c r="N14" s="46">
        <v>0</v>
      </c>
      <c r="O14" s="46">
        <v>4</v>
      </c>
      <c r="P14" s="46">
        <v>46</v>
      </c>
      <c r="Q14" s="46">
        <v>73</v>
      </c>
      <c r="R14" s="46">
        <v>0</v>
      </c>
      <c r="S14" s="46">
        <v>0</v>
      </c>
      <c r="T14" s="46">
        <v>0</v>
      </c>
      <c r="U14" s="46">
        <v>1</v>
      </c>
      <c r="V14" s="46">
        <v>0</v>
      </c>
      <c r="W14" s="46">
        <v>0</v>
      </c>
      <c r="X14" s="46">
        <v>0</v>
      </c>
      <c r="Y14" s="46">
        <v>1</v>
      </c>
      <c r="Z14" s="46">
        <v>0</v>
      </c>
      <c r="AA14" s="46">
        <v>0</v>
      </c>
      <c r="AB14" s="46">
        <v>0</v>
      </c>
      <c r="AC14" s="46">
        <v>0</v>
      </c>
      <c r="AD14" s="46">
        <v>0</v>
      </c>
      <c r="AE14" s="46">
        <v>0</v>
      </c>
      <c r="AF14" s="46">
        <v>0</v>
      </c>
      <c r="AG14" s="46">
        <v>0</v>
      </c>
      <c r="AH14" s="46">
        <v>0</v>
      </c>
      <c r="AI14" s="46">
        <v>0</v>
      </c>
      <c r="AJ14" s="46">
        <v>0</v>
      </c>
      <c r="AK14" s="46">
        <v>0</v>
      </c>
      <c r="AL14" s="46">
        <v>0</v>
      </c>
      <c r="AM14" s="46">
        <v>0</v>
      </c>
      <c r="AN14" s="46">
        <v>0</v>
      </c>
      <c r="AO14" s="46">
        <v>0</v>
      </c>
      <c r="AP14" s="46">
        <v>0</v>
      </c>
      <c r="AQ14" s="46">
        <v>0</v>
      </c>
      <c r="AR14" s="46">
        <v>0</v>
      </c>
      <c r="AS14" s="46">
        <v>0</v>
      </c>
      <c r="AT14" s="46">
        <v>1</v>
      </c>
      <c r="AU14" s="50">
        <v>1</v>
      </c>
      <c r="AV14" s="46">
        <v>7</v>
      </c>
      <c r="AW14" s="46">
        <v>1</v>
      </c>
      <c r="AX14" s="46">
        <v>0</v>
      </c>
      <c r="AY14" s="46">
        <v>0</v>
      </c>
      <c r="AZ14" s="46">
        <v>1</v>
      </c>
      <c r="BA14" s="46">
        <v>0</v>
      </c>
      <c r="BB14" s="46">
        <v>0</v>
      </c>
      <c r="BC14" s="46">
        <v>0</v>
      </c>
      <c r="BD14" s="46">
        <v>0</v>
      </c>
      <c r="BE14" s="46">
        <v>0</v>
      </c>
      <c r="BF14" s="46">
        <v>0</v>
      </c>
      <c r="BG14" s="46">
        <v>1</v>
      </c>
      <c r="BH14" s="46">
        <v>0</v>
      </c>
      <c r="BI14" s="46">
        <v>0</v>
      </c>
      <c r="BJ14" s="46">
        <v>0</v>
      </c>
      <c r="BK14" s="46">
        <v>1</v>
      </c>
      <c r="BL14" s="50">
        <v>0</v>
      </c>
      <c r="BM14" s="46">
        <v>0</v>
      </c>
      <c r="BN14" s="46">
        <v>0</v>
      </c>
      <c r="BO14" s="46">
        <v>0</v>
      </c>
      <c r="BP14" s="46">
        <v>0</v>
      </c>
      <c r="BQ14" s="46">
        <v>0</v>
      </c>
      <c r="BR14" s="46">
        <v>0</v>
      </c>
      <c r="BS14" s="46">
        <v>0</v>
      </c>
    </row>
    <row r="15" spans="1:71">
      <c r="A15" s="24">
        <v>14</v>
      </c>
      <c r="B15" s="46">
        <v>1</v>
      </c>
      <c r="C15" s="46">
        <v>3</v>
      </c>
      <c r="D15" s="46">
        <v>38</v>
      </c>
      <c r="E15" s="46">
        <v>0</v>
      </c>
      <c r="F15" s="46">
        <v>3</v>
      </c>
      <c r="G15" s="46">
        <v>10</v>
      </c>
      <c r="H15" s="46">
        <v>20</v>
      </c>
      <c r="I15" s="46">
        <v>0</v>
      </c>
      <c r="J15" s="46">
        <v>15</v>
      </c>
      <c r="K15" s="46">
        <v>15</v>
      </c>
      <c r="L15" s="46">
        <v>0</v>
      </c>
      <c r="M15" s="46">
        <v>0</v>
      </c>
      <c r="N15" s="46">
        <v>0</v>
      </c>
      <c r="O15" s="46">
        <v>0</v>
      </c>
      <c r="P15" s="46">
        <v>47</v>
      </c>
      <c r="Q15" s="46">
        <v>64</v>
      </c>
      <c r="R15" s="46">
        <v>1</v>
      </c>
      <c r="S15" s="46">
        <v>1</v>
      </c>
      <c r="T15" s="46">
        <v>0</v>
      </c>
      <c r="U15" s="46">
        <v>1</v>
      </c>
      <c r="V15" s="46">
        <v>0</v>
      </c>
      <c r="W15" s="46">
        <v>0</v>
      </c>
      <c r="X15" s="46">
        <v>0</v>
      </c>
      <c r="Y15" s="46">
        <v>0</v>
      </c>
      <c r="Z15" s="46">
        <v>0</v>
      </c>
      <c r="AA15" s="46">
        <v>0</v>
      </c>
      <c r="AB15" s="46">
        <v>0</v>
      </c>
      <c r="AC15" s="46">
        <v>0</v>
      </c>
      <c r="AD15" s="46">
        <v>0</v>
      </c>
      <c r="AE15" s="46">
        <v>0</v>
      </c>
      <c r="AF15" s="46">
        <v>0</v>
      </c>
      <c r="AG15" s="46">
        <v>0</v>
      </c>
      <c r="AH15" s="46">
        <v>0</v>
      </c>
      <c r="AI15" s="46">
        <v>0</v>
      </c>
      <c r="AJ15" s="46">
        <v>0</v>
      </c>
      <c r="AK15" s="46">
        <v>0</v>
      </c>
      <c r="AL15" s="46">
        <v>0</v>
      </c>
      <c r="AM15" s="46">
        <v>1</v>
      </c>
      <c r="AN15" s="46">
        <v>0</v>
      </c>
      <c r="AO15" s="46">
        <v>0</v>
      </c>
      <c r="AP15" s="46">
        <v>0</v>
      </c>
      <c r="AQ15" s="46">
        <v>0</v>
      </c>
      <c r="AR15" s="46">
        <v>0</v>
      </c>
      <c r="AS15" s="46">
        <v>0</v>
      </c>
      <c r="AT15" s="46">
        <v>1</v>
      </c>
      <c r="AU15" s="46">
        <v>0</v>
      </c>
      <c r="AV15" s="46">
        <v>0</v>
      </c>
      <c r="AW15" s="46">
        <v>0</v>
      </c>
      <c r="AX15" s="46">
        <v>1</v>
      </c>
      <c r="AY15" s="46">
        <v>0</v>
      </c>
      <c r="AZ15" s="46">
        <v>0</v>
      </c>
      <c r="BA15" s="46">
        <v>1</v>
      </c>
      <c r="BB15" s="46">
        <v>0</v>
      </c>
      <c r="BC15" s="46">
        <v>0</v>
      </c>
      <c r="BD15" s="46">
        <v>1</v>
      </c>
      <c r="BE15" s="46">
        <v>1</v>
      </c>
      <c r="BF15" s="46">
        <v>1</v>
      </c>
      <c r="BG15" s="46">
        <v>1</v>
      </c>
      <c r="BH15" s="46">
        <v>0</v>
      </c>
      <c r="BI15" s="46">
        <v>0</v>
      </c>
      <c r="BJ15" s="46">
        <v>0</v>
      </c>
      <c r="BK15" s="46">
        <v>0</v>
      </c>
      <c r="BL15" s="46">
        <v>0</v>
      </c>
      <c r="BM15" s="46">
        <v>0</v>
      </c>
      <c r="BN15" s="46">
        <v>0</v>
      </c>
      <c r="BO15" s="46">
        <v>0</v>
      </c>
      <c r="BP15" s="46">
        <v>0</v>
      </c>
      <c r="BQ15" s="46">
        <v>0</v>
      </c>
      <c r="BR15" s="46">
        <v>0</v>
      </c>
      <c r="BS15" s="46">
        <v>0</v>
      </c>
    </row>
    <row r="16" spans="1:71">
      <c r="A16" s="24">
        <v>15</v>
      </c>
      <c r="B16" s="46">
        <v>1</v>
      </c>
      <c r="C16" s="46">
        <v>1</v>
      </c>
      <c r="D16" s="46">
        <v>15</v>
      </c>
      <c r="E16" s="46">
        <v>0</v>
      </c>
      <c r="F16" s="46">
        <v>0</v>
      </c>
      <c r="G16" s="46">
        <v>0</v>
      </c>
      <c r="H16" s="46">
        <v>0</v>
      </c>
      <c r="I16" s="46">
        <v>0</v>
      </c>
      <c r="J16" s="46">
        <v>0</v>
      </c>
      <c r="K16" s="46">
        <v>0</v>
      </c>
      <c r="L16" s="46">
        <v>0</v>
      </c>
      <c r="M16" s="46">
        <v>0</v>
      </c>
      <c r="N16" s="46">
        <v>0</v>
      </c>
      <c r="O16" s="46">
        <v>0</v>
      </c>
      <c r="P16" s="46">
        <v>0</v>
      </c>
      <c r="Q16" s="46">
        <v>0</v>
      </c>
      <c r="R16" s="46">
        <v>1</v>
      </c>
      <c r="S16" s="46">
        <v>1</v>
      </c>
      <c r="T16" s="46">
        <v>0</v>
      </c>
      <c r="U16" s="46">
        <v>0</v>
      </c>
      <c r="V16" s="46">
        <v>0</v>
      </c>
      <c r="W16" s="46">
        <v>0</v>
      </c>
      <c r="X16" s="46">
        <v>0</v>
      </c>
      <c r="Y16" s="46">
        <v>0</v>
      </c>
      <c r="Z16" s="46">
        <v>0</v>
      </c>
      <c r="AA16" s="46">
        <v>0</v>
      </c>
      <c r="AB16" s="46">
        <v>0</v>
      </c>
      <c r="AC16" s="46">
        <v>0</v>
      </c>
      <c r="AD16" s="46">
        <v>0</v>
      </c>
      <c r="AE16" s="46">
        <v>0</v>
      </c>
      <c r="AF16" s="46">
        <v>0</v>
      </c>
      <c r="AG16" s="46">
        <v>0</v>
      </c>
      <c r="AH16" s="46">
        <v>0</v>
      </c>
      <c r="AI16" s="46">
        <v>0</v>
      </c>
      <c r="AJ16" s="46">
        <v>0</v>
      </c>
      <c r="AK16" s="46">
        <v>0</v>
      </c>
      <c r="AL16" s="46">
        <v>0</v>
      </c>
      <c r="AM16" s="46">
        <v>0</v>
      </c>
      <c r="AN16" s="46">
        <v>0</v>
      </c>
      <c r="AO16" s="46">
        <v>0</v>
      </c>
      <c r="AP16" s="46">
        <v>0</v>
      </c>
      <c r="AQ16" s="46">
        <v>0</v>
      </c>
      <c r="AR16" s="46">
        <v>0</v>
      </c>
      <c r="AS16" s="46">
        <v>0</v>
      </c>
      <c r="AT16" s="46">
        <v>0</v>
      </c>
      <c r="AU16" s="46">
        <v>0</v>
      </c>
      <c r="AV16" s="46">
        <v>0</v>
      </c>
      <c r="AW16" s="46">
        <v>0</v>
      </c>
      <c r="AX16" s="46">
        <v>1</v>
      </c>
      <c r="AY16" s="46">
        <v>1</v>
      </c>
      <c r="AZ16" s="46">
        <v>1</v>
      </c>
      <c r="BA16" s="46">
        <v>0</v>
      </c>
      <c r="BB16" s="46">
        <v>1</v>
      </c>
      <c r="BC16" s="46">
        <v>1</v>
      </c>
      <c r="BD16" s="46">
        <v>0</v>
      </c>
      <c r="BE16" s="46">
        <v>0</v>
      </c>
      <c r="BF16" s="46">
        <v>0</v>
      </c>
      <c r="BG16" s="46">
        <v>0</v>
      </c>
      <c r="BH16" s="46">
        <v>0</v>
      </c>
      <c r="BI16" s="46">
        <v>0</v>
      </c>
      <c r="BJ16" s="46">
        <v>0</v>
      </c>
      <c r="BK16" s="46">
        <v>0</v>
      </c>
      <c r="BL16" s="46">
        <v>0</v>
      </c>
      <c r="BM16" s="46">
        <v>0</v>
      </c>
      <c r="BN16" s="46">
        <v>0</v>
      </c>
      <c r="BO16" s="46">
        <v>0</v>
      </c>
      <c r="BP16" s="46">
        <v>0</v>
      </c>
      <c r="BQ16" s="46">
        <v>0</v>
      </c>
      <c r="BR16" s="46">
        <v>0</v>
      </c>
      <c r="BS16" s="46">
        <v>0</v>
      </c>
    </row>
    <row r="17" spans="1:71">
      <c r="A17" s="24">
        <v>16</v>
      </c>
      <c r="B17" s="46">
        <v>1</v>
      </c>
      <c r="C17" s="46">
        <v>3</v>
      </c>
      <c r="D17" s="46">
        <v>33</v>
      </c>
      <c r="E17" s="46">
        <v>15</v>
      </c>
      <c r="F17" s="46">
        <v>0</v>
      </c>
      <c r="G17" s="46">
        <v>15</v>
      </c>
      <c r="H17" s="46">
        <v>40</v>
      </c>
      <c r="I17" s="46">
        <v>0</v>
      </c>
      <c r="J17" s="46">
        <v>0</v>
      </c>
      <c r="K17" s="46">
        <v>0</v>
      </c>
      <c r="L17" s="46">
        <v>0</v>
      </c>
      <c r="M17" s="46">
        <v>0</v>
      </c>
      <c r="N17" s="46">
        <v>0</v>
      </c>
      <c r="O17" s="46">
        <v>4</v>
      </c>
      <c r="P17" s="46">
        <v>62</v>
      </c>
      <c r="Q17" s="46">
        <v>102</v>
      </c>
      <c r="R17" s="46">
        <v>0</v>
      </c>
      <c r="S17" s="46">
        <v>0</v>
      </c>
      <c r="T17" s="46">
        <v>1</v>
      </c>
      <c r="U17" s="46">
        <v>0</v>
      </c>
      <c r="V17" s="46">
        <v>0</v>
      </c>
      <c r="W17" s="46">
        <v>0</v>
      </c>
      <c r="X17" s="46">
        <v>0</v>
      </c>
      <c r="Y17" s="46">
        <v>0</v>
      </c>
      <c r="Z17" s="46">
        <v>0</v>
      </c>
      <c r="AA17" s="46">
        <v>0</v>
      </c>
      <c r="AB17" s="46">
        <v>0</v>
      </c>
      <c r="AC17" s="46">
        <v>0</v>
      </c>
      <c r="AD17" s="46">
        <v>0</v>
      </c>
      <c r="AE17" s="46">
        <v>0</v>
      </c>
      <c r="AF17" s="46">
        <v>0</v>
      </c>
      <c r="AG17" s="46">
        <v>0</v>
      </c>
      <c r="AH17" s="46">
        <v>0</v>
      </c>
      <c r="AI17" s="46">
        <v>0</v>
      </c>
      <c r="AJ17" s="46">
        <v>0</v>
      </c>
      <c r="AK17" s="46">
        <v>0</v>
      </c>
      <c r="AL17" s="46">
        <v>0</v>
      </c>
      <c r="AM17" s="46">
        <v>0</v>
      </c>
      <c r="AN17" s="46">
        <v>0</v>
      </c>
      <c r="AO17" s="46">
        <v>0</v>
      </c>
      <c r="AP17" s="46">
        <v>0</v>
      </c>
      <c r="AQ17" s="46">
        <v>0</v>
      </c>
      <c r="AR17" s="46">
        <v>0</v>
      </c>
      <c r="AS17" s="46">
        <v>0</v>
      </c>
      <c r="AT17" s="51">
        <v>1</v>
      </c>
      <c r="AU17" s="46">
        <v>1</v>
      </c>
      <c r="AV17" s="46">
        <v>0</v>
      </c>
      <c r="AW17" s="46">
        <v>0</v>
      </c>
      <c r="AX17" s="46">
        <v>0</v>
      </c>
      <c r="AY17" s="46">
        <v>0</v>
      </c>
      <c r="AZ17" s="46">
        <v>0</v>
      </c>
      <c r="BA17" s="46">
        <v>0</v>
      </c>
      <c r="BB17" s="46">
        <v>0</v>
      </c>
      <c r="BC17" s="46">
        <v>0</v>
      </c>
      <c r="BD17" s="46">
        <v>0</v>
      </c>
      <c r="BE17" s="46">
        <v>1</v>
      </c>
      <c r="BF17" s="46">
        <v>0</v>
      </c>
      <c r="BG17" s="46">
        <v>0</v>
      </c>
      <c r="BH17" s="46">
        <v>1</v>
      </c>
      <c r="BI17" s="46">
        <v>0</v>
      </c>
      <c r="BJ17" s="46">
        <v>0</v>
      </c>
      <c r="BK17" s="46">
        <v>0</v>
      </c>
      <c r="BL17" s="46">
        <v>0</v>
      </c>
      <c r="BM17" s="46">
        <v>0</v>
      </c>
      <c r="BN17" s="46">
        <v>0</v>
      </c>
      <c r="BO17" s="46">
        <v>0</v>
      </c>
      <c r="BP17" s="46">
        <v>0</v>
      </c>
      <c r="BQ17" s="46">
        <v>0</v>
      </c>
      <c r="BR17" s="46">
        <v>0</v>
      </c>
      <c r="BS17" s="46">
        <v>0</v>
      </c>
    </row>
    <row r="18" spans="1:71">
      <c r="A18" s="24">
        <v>17</v>
      </c>
      <c r="B18" s="46">
        <v>1</v>
      </c>
      <c r="C18" s="46">
        <v>2</v>
      </c>
      <c r="D18" s="46">
        <v>0</v>
      </c>
      <c r="E18" s="46">
        <v>0</v>
      </c>
      <c r="F18" s="46">
        <v>0</v>
      </c>
      <c r="G18" s="46">
        <v>15</v>
      </c>
      <c r="H18" s="46">
        <v>40</v>
      </c>
      <c r="I18" s="46">
        <v>0</v>
      </c>
      <c r="J18" s="46">
        <v>0</v>
      </c>
      <c r="K18" s="46">
        <v>0</v>
      </c>
      <c r="L18" s="46">
        <v>0</v>
      </c>
      <c r="M18" s="46">
        <v>0</v>
      </c>
      <c r="N18" s="46">
        <v>0</v>
      </c>
      <c r="O18" s="46">
        <v>3</v>
      </c>
      <c r="P18" s="46">
        <v>55</v>
      </c>
      <c r="Q18" s="46">
        <v>104</v>
      </c>
      <c r="R18" s="46">
        <v>1</v>
      </c>
      <c r="S18" s="46">
        <v>1</v>
      </c>
      <c r="T18" s="46">
        <v>1</v>
      </c>
      <c r="U18" s="46">
        <v>0</v>
      </c>
      <c r="V18" s="46">
        <v>1</v>
      </c>
      <c r="W18" s="46">
        <v>0</v>
      </c>
      <c r="X18" s="46">
        <v>1</v>
      </c>
      <c r="Y18" s="46">
        <v>0</v>
      </c>
      <c r="Z18" s="46">
        <v>0</v>
      </c>
      <c r="AA18" s="46">
        <v>0</v>
      </c>
      <c r="AB18" s="46">
        <v>0</v>
      </c>
      <c r="AC18" s="46">
        <v>0</v>
      </c>
      <c r="AD18" s="46">
        <v>0</v>
      </c>
      <c r="AE18" s="46">
        <v>0</v>
      </c>
      <c r="AF18" s="46">
        <v>0</v>
      </c>
      <c r="AG18" s="46">
        <v>0</v>
      </c>
      <c r="AH18" s="46">
        <v>0</v>
      </c>
      <c r="AI18" s="46">
        <v>0</v>
      </c>
      <c r="AJ18" s="46">
        <v>0</v>
      </c>
      <c r="AK18" s="46">
        <v>0</v>
      </c>
      <c r="AL18" s="46">
        <v>0</v>
      </c>
      <c r="AM18" s="46">
        <v>0</v>
      </c>
      <c r="AN18" s="46">
        <v>0</v>
      </c>
      <c r="AO18" s="46">
        <v>0</v>
      </c>
      <c r="AP18" s="46">
        <v>0</v>
      </c>
      <c r="AQ18" s="46">
        <v>0</v>
      </c>
      <c r="AR18" s="46">
        <v>0</v>
      </c>
      <c r="AS18" s="46">
        <v>0</v>
      </c>
      <c r="AT18" s="46">
        <v>0</v>
      </c>
      <c r="AU18" s="46">
        <v>0</v>
      </c>
      <c r="AV18" s="46">
        <v>0</v>
      </c>
      <c r="AW18" s="46">
        <v>1</v>
      </c>
      <c r="AX18" s="46">
        <v>1</v>
      </c>
      <c r="AY18" s="46">
        <v>1</v>
      </c>
      <c r="AZ18" s="46">
        <v>0</v>
      </c>
      <c r="BA18" s="46">
        <v>0</v>
      </c>
      <c r="BB18" s="46">
        <v>1</v>
      </c>
      <c r="BC18" s="46">
        <v>0</v>
      </c>
      <c r="BD18" s="46">
        <v>1</v>
      </c>
      <c r="BE18" s="46">
        <v>0</v>
      </c>
      <c r="BF18" s="46">
        <v>0</v>
      </c>
      <c r="BG18" s="46">
        <v>1</v>
      </c>
      <c r="BH18" s="46">
        <v>0</v>
      </c>
      <c r="BI18" s="46">
        <v>0</v>
      </c>
      <c r="BJ18" s="46">
        <v>1</v>
      </c>
      <c r="BK18" s="46">
        <v>0</v>
      </c>
      <c r="BL18" s="46">
        <v>0</v>
      </c>
      <c r="BM18" s="46">
        <v>0</v>
      </c>
      <c r="BN18" s="46">
        <v>0</v>
      </c>
      <c r="BO18" s="46">
        <v>0</v>
      </c>
      <c r="BP18" s="46">
        <v>0</v>
      </c>
      <c r="BQ18" s="46">
        <v>0</v>
      </c>
      <c r="BR18" s="46">
        <v>0</v>
      </c>
      <c r="BS18" s="46">
        <v>0</v>
      </c>
    </row>
    <row r="19" spans="1:71">
      <c r="A19" s="24">
        <v>18</v>
      </c>
      <c r="B19" s="46">
        <v>1</v>
      </c>
      <c r="C19" s="46">
        <v>4</v>
      </c>
      <c r="D19" s="46">
        <v>42</v>
      </c>
      <c r="E19" s="46">
        <v>0</v>
      </c>
      <c r="F19" s="46">
        <v>0</v>
      </c>
      <c r="G19" s="46">
        <v>5</v>
      </c>
      <c r="H19" s="46">
        <v>10</v>
      </c>
      <c r="I19" s="46">
        <v>0</v>
      </c>
      <c r="J19" s="46">
        <v>0</v>
      </c>
      <c r="K19" s="46">
        <v>0</v>
      </c>
      <c r="L19" s="46">
        <v>0</v>
      </c>
      <c r="M19" s="46">
        <v>90</v>
      </c>
      <c r="N19" s="46">
        <v>0</v>
      </c>
      <c r="O19" s="46">
        <v>8</v>
      </c>
      <c r="P19" s="46">
        <v>16</v>
      </c>
      <c r="Q19" s="46">
        <v>4</v>
      </c>
      <c r="R19" s="46">
        <v>0</v>
      </c>
      <c r="S19" s="46">
        <v>0</v>
      </c>
      <c r="T19" s="46">
        <v>0</v>
      </c>
      <c r="U19" s="46">
        <v>0</v>
      </c>
      <c r="V19" s="46">
        <v>0</v>
      </c>
      <c r="W19" s="46">
        <v>0</v>
      </c>
      <c r="X19" s="46">
        <v>0</v>
      </c>
      <c r="Y19" s="46">
        <v>1</v>
      </c>
      <c r="Z19" s="46">
        <v>0</v>
      </c>
      <c r="AA19" s="46">
        <v>0</v>
      </c>
      <c r="AB19" s="46">
        <v>0</v>
      </c>
      <c r="AC19" s="46">
        <v>0</v>
      </c>
      <c r="AD19" s="46">
        <v>0</v>
      </c>
      <c r="AE19" s="46">
        <v>0</v>
      </c>
      <c r="AF19" s="46">
        <v>0</v>
      </c>
      <c r="AG19" s="46">
        <v>0</v>
      </c>
      <c r="AH19" s="46">
        <v>1</v>
      </c>
      <c r="AI19" s="46">
        <v>0</v>
      </c>
      <c r="AJ19" s="46">
        <v>0</v>
      </c>
      <c r="AK19" s="46">
        <v>0</v>
      </c>
      <c r="AL19" s="46">
        <v>0</v>
      </c>
      <c r="AM19" s="46">
        <v>0</v>
      </c>
      <c r="AN19" s="46">
        <v>0</v>
      </c>
      <c r="AO19" s="46">
        <v>1</v>
      </c>
      <c r="AP19" s="46">
        <v>0</v>
      </c>
      <c r="AQ19" s="46">
        <v>1</v>
      </c>
      <c r="AR19" s="46">
        <v>0</v>
      </c>
      <c r="AS19" s="46">
        <v>0</v>
      </c>
      <c r="AT19" s="46">
        <v>1</v>
      </c>
      <c r="AU19" s="46">
        <v>1</v>
      </c>
      <c r="AV19" s="46">
        <v>0</v>
      </c>
      <c r="AW19" s="46">
        <v>0</v>
      </c>
      <c r="AX19" s="46">
        <v>0</v>
      </c>
      <c r="AY19" s="46">
        <v>1</v>
      </c>
      <c r="AZ19" s="46">
        <v>0</v>
      </c>
      <c r="BA19" s="46">
        <v>0</v>
      </c>
      <c r="BB19" s="46">
        <v>0</v>
      </c>
      <c r="BC19" s="46">
        <v>0</v>
      </c>
      <c r="BD19" s="46">
        <v>0</v>
      </c>
      <c r="BE19" s="46">
        <v>0</v>
      </c>
      <c r="BF19" s="46">
        <v>0</v>
      </c>
      <c r="BG19" s="46">
        <v>0</v>
      </c>
      <c r="BH19" s="46">
        <v>0</v>
      </c>
      <c r="BI19" s="46">
        <v>0</v>
      </c>
      <c r="BJ19" s="46">
        <v>0</v>
      </c>
      <c r="BK19" s="46">
        <v>0</v>
      </c>
      <c r="BL19" s="46">
        <v>0</v>
      </c>
      <c r="BM19" s="46">
        <v>0</v>
      </c>
      <c r="BN19" s="46">
        <v>0</v>
      </c>
      <c r="BO19" s="46">
        <v>0</v>
      </c>
      <c r="BP19" s="46">
        <v>0</v>
      </c>
      <c r="BQ19" s="46">
        <v>1</v>
      </c>
      <c r="BR19" s="46">
        <v>0</v>
      </c>
      <c r="BS19" s="46">
        <v>0</v>
      </c>
    </row>
    <row r="20" spans="1:71">
      <c r="A20" s="24">
        <v>19</v>
      </c>
      <c r="B20" s="46">
        <v>1</v>
      </c>
      <c r="C20" s="46">
        <v>3</v>
      </c>
      <c r="D20" s="46">
        <v>46</v>
      </c>
      <c r="E20" s="46">
        <v>0</v>
      </c>
      <c r="F20" s="46">
        <v>0</v>
      </c>
      <c r="G20" s="46">
        <v>15</v>
      </c>
      <c r="H20" s="46">
        <v>10</v>
      </c>
      <c r="I20" s="46">
        <v>0</v>
      </c>
      <c r="J20" s="46">
        <v>0</v>
      </c>
      <c r="K20" s="46">
        <v>0</v>
      </c>
      <c r="L20" s="46">
        <v>0</v>
      </c>
      <c r="M20" s="46">
        <v>0</v>
      </c>
      <c r="N20" s="46">
        <v>0</v>
      </c>
      <c r="O20" s="46">
        <v>0</v>
      </c>
      <c r="P20" s="46">
        <v>44</v>
      </c>
      <c r="Q20" s="46">
        <v>24</v>
      </c>
      <c r="R20" s="46">
        <v>1</v>
      </c>
      <c r="S20" s="46">
        <v>0</v>
      </c>
      <c r="T20" s="46">
        <v>1</v>
      </c>
      <c r="U20" s="46">
        <v>0</v>
      </c>
      <c r="V20" s="46">
        <v>1</v>
      </c>
      <c r="W20" s="46">
        <v>1</v>
      </c>
      <c r="X20" s="46">
        <v>0</v>
      </c>
      <c r="Y20" s="46">
        <v>1</v>
      </c>
      <c r="Z20" s="46">
        <v>0</v>
      </c>
      <c r="AA20" s="46">
        <v>0</v>
      </c>
      <c r="AB20" s="46">
        <v>0</v>
      </c>
      <c r="AC20" s="46">
        <v>0</v>
      </c>
      <c r="AD20" s="46">
        <v>0</v>
      </c>
      <c r="AE20" s="46">
        <v>0</v>
      </c>
      <c r="AF20" s="46">
        <v>0</v>
      </c>
      <c r="AG20" s="46">
        <v>0</v>
      </c>
      <c r="AH20" s="46">
        <v>0</v>
      </c>
      <c r="AI20" s="46">
        <v>0</v>
      </c>
      <c r="AJ20" s="46">
        <v>0</v>
      </c>
      <c r="AK20" s="46">
        <v>0</v>
      </c>
      <c r="AL20" s="46">
        <v>0</v>
      </c>
      <c r="AM20" s="46">
        <v>0</v>
      </c>
      <c r="AN20" s="46">
        <v>0</v>
      </c>
      <c r="AO20" s="46">
        <v>0</v>
      </c>
      <c r="AP20" s="46">
        <v>0</v>
      </c>
      <c r="AQ20" s="46">
        <v>0</v>
      </c>
      <c r="AR20" s="46">
        <v>0</v>
      </c>
      <c r="AS20" s="46">
        <v>0</v>
      </c>
      <c r="AT20" s="46">
        <v>1</v>
      </c>
      <c r="AU20" s="46">
        <v>1</v>
      </c>
      <c r="AV20" s="46">
        <v>0</v>
      </c>
      <c r="AW20" s="46">
        <v>0</v>
      </c>
      <c r="AX20" s="46">
        <v>0</v>
      </c>
      <c r="AY20" s="46">
        <v>0</v>
      </c>
      <c r="AZ20" s="46">
        <v>0</v>
      </c>
      <c r="BA20" s="46">
        <v>0</v>
      </c>
      <c r="BB20" s="46">
        <v>0</v>
      </c>
      <c r="BC20" s="46">
        <v>0</v>
      </c>
      <c r="BD20" s="46">
        <v>0</v>
      </c>
      <c r="BE20" s="46">
        <v>1</v>
      </c>
      <c r="BF20" s="46">
        <v>1</v>
      </c>
      <c r="BG20" s="46">
        <v>1</v>
      </c>
      <c r="BH20" s="46">
        <v>0</v>
      </c>
      <c r="BI20" s="46">
        <v>0</v>
      </c>
      <c r="BJ20" s="46">
        <v>0</v>
      </c>
      <c r="BK20" s="46">
        <v>0</v>
      </c>
      <c r="BL20" s="46">
        <v>0</v>
      </c>
      <c r="BM20" s="46">
        <v>0</v>
      </c>
      <c r="BN20" s="46">
        <v>0</v>
      </c>
      <c r="BO20" s="46">
        <v>0</v>
      </c>
      <c r="BP20" s="46">
        <v>0</v>
      </c>
      <c r="BQ20" s="46">
        <v>0</v>
      </c>
      <c r="BR20" s="46">
        <v>0</v>
      </c>
      <c r="BS20" s="46">
        <v>0</v>
      </c>
    </row>
    <row r="21" spans="1:71">
      <c r="A21" s="24">
        <v>20</v>
      </c>
      <c r="B21" s="46">
        <v>1</v>
      </c>
      <c r="C21" s="46">
        <v>1</v>
      </c>
      <c r="D21" s="46">
        <v>10</v>
      </c>
      <c r="E21" s="46">
        <v>0</v>
      </c>
      <c r="F21" s="46">
        <v>0</v>
      </c>
      <c r="G21" s="46">
        <v>0</v>
      </c>
      <c r="H21" s="46">
        <v>0</v>
      </c>
      <c r="I21" s="46">
        <v>0</v>
      </c>
      <c r="J21" s="46">
        <v>0</v>
      </c>
      <c r="K21" s="46">
        <v>0</v>
      </c>
      <c r="L21" s="46">
        <v>0</v>
      </c>
      <c r="M21" s="46">
        <v>0</v>
      </c>
      <c r="N21" s="46">
        <v>0</v>
      </c>
      <c r="O21" s="46">
        <v>0</v>
      </c>
      <c r="P21" s="46">
        <v>0</v>
      </c>
      <c r="Q21" s="46">
        <v>0</v>
      </c>
      <c r="R21" s="46">
        <v>0</v>
      </c>
      <c r="S21" s="46">
        <v>1</v>
      </c>
      <c r="T21" s="46">
        <v>0</v>
      </c>
      <c r="U21" s="46">
        <v>0</v>
      </c>
      <c r="V21" s="46">
        <v>1</v>
      </c>
      <c r="W21" s="46">
        <v>0</v>
      </c>
      <c r="X21" s="46">
        <v>0</v>
      </c>
      <c r="Y21" s="46">
        <v>0</v>
      </c>
      <c r="Z21" s="46">
        <v>0</v>
      </c>
      <c r="AA21" s="46">
        <v>0</v>
      </c>
      <c r="AB21" s="46">
        <v>0</v>
      </c>
      <c r="AC21" s="46">
        <v>0</v>
      </c>
      <c r="AD21" s="46">
        <v>0</v>
      </c>
      <c r="AE21" s="46">
        <v>0</v>
      </c>
      <c r="AF21" s="46">
        <v>0</v>
      </c>
      <c r="AG21" s="46">
        <v>0</v>
      </c>
      <c r="AH21" s="46">
        <v>0</v>
      </c>
      <c r="AI21" s="46">
        <v>0</v>
      </c>
      <c r="AJ21" s="46">
        <v>0</v>
      </c>
      <c r="AK21" s="46">
        <v>0</v>
      </c>
      <c r="AL21" s="46">
        <v>0</v>
      </c>
      <c r="AM21" s="46">
        <v>0</v>
      </c>
      <c r="AN21" s="46">
        <v>0</v>
      </c>
      <c r="AO21" s="46">
        <v>0</v>
      </c>
      <c r="AP21" s="46">
        <v>0</v>
      </c>
      <c r="AQ21" s="46">
        <v>0</v>
      </c>
      <c r="AR21" s="46">
        <v>0</v>
      </c>
      <c r="AS21" s="46">
        <v>0</v>
      </c>
      <c r="AT21" s="46">
        <v>1</v>
      </c>
      <c r="AU21" s="46">
        <v>0</v>
      </c>
      <c r="AV21" s="46">
        <v>0</v>
      </c>
      <c r="AW21" s="46">
        <v>0</v>
      </c>
      <c r="AX21" s="46">
        <v>0</v>
      </c>
      <c r="AY21" s="46">
        <v>1</v>
      </c>
      <c r="AZ21" s="46">
        <v>0</v>
      </c>
      <c r="BA21" s="46">
        <v>1</v>
      </c>
      <c r="BB21" s="46">
        <v>0</v>
      </c>
      <c r="BC21" s="46">
        <v>0</v>
      </c>
      <c r="BD21" s="46">
        <v>1</v>
      </c>
      <c r="BE21" s="46">
        <v>0</v>
      </c>
      <c r="BF21" s="46">
        <v>0</v>
      </c>
      <c r="BG21" s="46">
        <v>0</v>
      </c>
      <c r="BH21" s="46">
        <v>0</v>
      </c>
      <c r="BI21" s="46">
        <v>1</v>
      </c>
      <c r="BJ21" s="46">
        <v>0</v>
      </c>
      <c r="BK21" s="46">
        <v>0</v>
      </c>
      <c r="BL21" s="46">
        <v>0</v>
      </c>
      <c r="BM21" s="46">
        <v>0</v>
      </c>
      <c r="BN21" s="46">
        <v>0</v>
      </c>
      <c r="BO21" s="46">
        <v>0</v>
      </c>
      <c r="BP21" s="46">
        <v>0</v>
      </c>
      <c r="BQ21" s="46">
        <v>0</v>
      </c>
      <c r="BR21" s="46">
        <v>0</v>
      </c>
      <c r="BS21" s="46">
        <v>0</v>
      </c>
    </row>
    <row r="22" spans="1:71">
      <c r="A22" s="24">
        <v>21</v>
      </c>
      <c r="B22" s="46">
        <v>1</v>
      </c>
      <c r="C22" s="46">
        <v>1</v>
      </c>
      <c r="D22" s="46">
        <v>20</v>
      </c>
      <c r="E22" s="46">
        <v>0</v>
      </c>
      <c r="F22" s="46">
        <v>0</v>
      </c>
      <c r="G22" s="46">
        <v>0</v>
      </c>
      <c r="H22" s="46">
        <v>0</v>
      </c>
      <c r="I22" s="46">
        <v>0</v>
      </c>
      <c r="J22" s="46">
        <v>0</v>
      </c>
      <c r="K22" s="46">
        <v>0</v>
      </c>
      <c r="L22" s="46">
        <v>0</v>
      </c>
      <c r="M22" s="46">
        <v>0</v>
      </c>
      <c r="N22" s="46">
        <v>0</v>
      </c>
      <c r="O22" s="46">
        <v>0</v>
      </c>
      <c r="P22" s="46">
        <v>0</v>
      </c>
      <c r="Q22" s="46">
        <v>0</v>
      </c>
      <c r="R22" s="46">
        <v>0</v>
      </c>
      <c r="S22" s="46">
        <v>0</v>
      </c>
      <c r="T22" s="46">
        <v>0</v>
      </c>
      <c r="U22" s="46">
        <v>0</v>
      </c>
      <c r="V22" s="46">
        <v>0</v>
      </c>
      <c r="W22" s="46">
        <v>0</v>
      </c>
      <c r="X22" s="46">
        <v>0</v>
      </c>
      <c r="Y22" s="46">
        <v>0</v>
      </c>
      <c r="Z22" s="46">
        <v>0</v>
      </c>
      <c r="AA22" s="46">
        <v>0</v>
      </c>
      <c r="AB22" s="46">
        <v>0</v>
      </c>
      <c r="AC22" s="46">
        <v>0</v>
      </c>
      <c r="AD22" s="46">
        <v>0</v>
      </c>
      <c r="AE22" s="46">
        <v>0</v>
      </c>
      <c r="AF22" s="46">
        <v>0</v>
      </c>
      <c r="AG22" s="46">
        <v>0</v>
      </c>
      <c r="AH22" s="46">
        <v>0</v>
      </c>
      <c r="AI22" s="46">
        <v>0</v>
      </c>
      <c r="AJ22" s="46">
        <v>0</v>
      </c>
      <c r="AK22" s="46">
        <v>0</v>
      </c>
      <c r="AL22" s="46">
        <v>0</v>
      </c>
      <c r="AM22" s="46">
        <v>0</v>
      </c>
      <c r="AN22" s="46">
        <v>0</v>
      </c>
      <c r="AO22" s="46">
        <v>0</v>
      </c>
      <c r="AP22" s="46">
        <v>0</v>
      </c>
      <c r="AQ22" s="46">
        <v>0</v>
      </c>
      <c r="AR22" s="46">
        <v>0</v>
      </c>
      <c r="AS22" s="46">
        <v>0</v>
      </c>
      <c r="AT22" s="46">
        <v>0</v>
      </c>
      <c r="AU22" s="46">
        <v>0</v>
      </c>
      <c r="AV22" s="46">
        <v>1</v>
      </c>
      <c r="AW22" s="46">
        <v>0</v>
      </c>
      <c r="AX22" s="46">
        <v>1</v>
      </c>
      <c r="AY22" s="46">
        <v>1</v>
      </c>
      <c r="AZ22" s="46">
        <v>0</v>
      </c>
      <c r="BA22" s="46">
        <v>1</v>
      </c>
      <c r="BB22" s="46">
        <v>0</v>
      </c>
      <c r="BC22" s="46">
        <v>1</v>
      </c>
      <c r="BD22" s="46">
        <v>1</v>
      </c>
      <c r="BE22" s="46">
        <v>1</v>
      </c>
      <c r="BF22" s="46">
        <v>0</v>
      </c>
      <c r="BG22" s="46">
        <v>0</v>
      </c>
      <c r="BH22" s="46">
        <v>0</v>
      </c>
      <c r="BI22" s="46">
        <v>0</v>
      </c>
      <c r="BJ22" s="46">
        <v>0</v>
      </c>
      <c r="BK22" s="46">
        <v>0</v>
      </c>
      <c r="BL22" s="46">
        <v>0</v>
      </c>
      <c r="BM22" s="46">
        <v>0</v>
      </c>
      <c r="BN22" s="46">
        <v>0</v>
      </c>
      <c r="BO22" s="46">
        <v>0</v>
      </c>
      <c r="BP22" s="46">
        <v>0</v>
      </c>
      <c r="BQ22" s="46">
        <v>0</v>
      </c>
      <c r="BR22" s="46">
        <v>0</v>
      </c>
      <c r="BS22" s="46">
        <v>0</v>
      </c>
    </row>
    <row r="23" spans="1:71">
      <c r="A23" s="24">
        <v>22</v>
      </c>
      <c r="B23" s="46">
        <v>1</v>
      </c>
      <c r="C23" s="46">
        <v>3</v>
      </c>
      <c r="D23" s="46">
        <v>38</v>
      </c>
      <c r="E23" s="46">
        <v>10</v>
      </c>
      <c r="F23" s="46">
        <v>0</v>
      </c>
      <c r="G23" s="46">
        <v>10</v>
      </c>
      <c r="H23" s="46">
        <v>30</v>
      </c>
      <c r="I23" s="46">
        <v>0</v>
      </c>
      <c r="J23" s="46">
        <v>0</v>
      </c>
      <c r="K23" s="46">
        <v>0</v>
      </c>
      <c r="L23" s="46">
        <v>0</v>
      </c>
      <c r="M23" s="46">
        <v>10</v>
      </c>
      <c r="N23" s="46">
        <v>0</v>
      </c>
      <c r="O23" s="46">
        <v>3</v>
      </c>
      <c r="P23" s="46">
        <v>44</v>
      </c>
      <c r="Q23" s="46">
        <v>88</v>
      </c>
      <c r="R23" s="46">
        <v>0</v>
      </c>
      <c r="S23" s="46">
        <v>1</v>
      </c>
      <c r="T23" s="46">
        <v>1</v>
      </c>
      <c r="U23" s="46">
        <v>0</v>
      </c>
      <c r="V23" s="46">
        <v>0</v>
      </c>
      <c r="W23" s="46">
        <v>1</v>
      </c>
      <c r="X23" s="46">
        <v>0</v>
      </c>
      <c r="Y23" s="46">
        <v>0</v>
      </c>
      <c r="Z23" s="46">
        <v>1</v>
      </c>
      <c r="AA23" s="46">
        <v>0</v>
      </c>
      <c r="AB23" s="46">
        <v>0</v>
      </c>
      <c r="AC23" s="46">
        <v>0</v>
      </c>
      <c r="AD23" s="46">
        <v>0</v>
      </c>
      <c r="AE23" s="46">
        <v>0</v>
      </c>
      <c r="AF23" s="46">
        <v>0</v>
      </c>
      <c r="AG23" s="46">
        <v>0</v>
      </c>
      <c r="AH23" s="46">
        <v>0</v>
      </c>
      <c r="AI23" s="46">
        <v>0</v>
      </c>
      <c r="AJ23" s="46">
        <v>0</v>
      </c>
      <c r="AK23" s="46">
        <v>0</v>
      </c>
      <c r="AL23" s="46">
        <v>0</v>
      </c>
      <c r="AM23" s="46">
        <v>0</v>
      </c>
      <c r="AN23" s="46">
        <v>1</v>
      </c>
      <c r="AO23" s="46">
        <v>0</v>
      </c>
      <c r="AP23" s="46">
        <v>0</v>
      </c>
      <c r="AQ23" s="46">
        <v>0</v>
      </c>
      <c r="AR23" s="46">
        <v>0</v>
      </c>
      <c r="AS23" s="46">
        <v>0</v>
      </c>
      <c r="AT23" s="46">
        <v>0</v>
      </c>
      <c r="AU23" s="46">
        <v>0</v>
      </c>
      <c r="AV23" s="46">
        <v>0</v>
      </c>
      <c r="AW23" s="46">
        <v>0</v>
      </c>
      <c r="AX23" s="46">
        <v>0</v>
      </c>
      <c r="AY23" s="46">
        <v>1</v>
      </c>
      <c r="AZ23" s="46">
        <v>0</v>
      </c>
      <c r="BA23" s="46">
        <v>1</v>
      </c>
      <c r="BB23" s="46">
        <v>0</v>
      </c>
      <c r="BC23" s="46">
        <v>0</v>
      </c>
      <c r="BD23" s="46">
        <v>0</v>
      </c>
      <c r="BE23" s="46">
        <v>1</v>
      </c>
      <c r="BF23" s="46">
        <v>0</v>
      </c>
      <c r="BG23" s="46">
        <v>1</v>
      </c>
      <c r="BH23" s="46">
        <v>0</v>
      </c>
      <c r="BI23" s="46">
        <v>0</v>
      </c>
      <c r="BJ23" s="46">
        <v>0</v>
      </c>
      <c r="BK23" s="46">
        <v>0</v>
      </c>
      <c r="BL23" s="46">
        <v>0</v>
      </c>
      <c r="BM23" s="46">
        <v>0</v>
      </c>
      <c r="BN23" s="46">
        <v>1</v>
      </c>
      <c r="BO23" s="46">
        <v>0</v>
      </c>
      <c r="BP23" s="46">
        <v>0</v>
      </c>
      <c r="BQ23" s="46">
        <v>0</v>
      </c>
      <c r="BR23" s="46">
        <v>0</v>
      </c>
      <c r="BS23" s="46">
        <v>0</v>
      </c>
    </row>
    <row r="24" spans="1:71">
      <c r="A24" s="24">
        <v>23</v>
      </c>
      <c r="B24" s="46">
        <v>1</v>
      </c>
      <c r="C24" s="46">
        <v>3</v>
      </c>
      <c r="D24" s="46">
        <v>4</v>
      </c>
      <c r="E24" s="46">
        <v>0</v>
      </c>
      <c r="F24" s="46">
        <v>60</v>
      </c>
      <c r="G24" s="46">
        <v>10</v>
      </c>
      <c r="H24" s="46">
        <v>20</v>
      </c>
      <c r="I24" s="46">
        <v>0</v>
      </c>
      <c r="J24" s="46">
        <v>0</v>
      </c>
      <c r="K24" s="46">
        <v>0</v>
      </c>
      <c r="L24" s="46">
        <v>0</v>
      </c>
      <c r="M24" s="46">
        <v>0</v>
      </c>
      <c r="N24" s="46">
        <v>0</v>
      </c>
      <c r="O24" s="46">
        <v>2</v>
      </c>
      <c r="P24" s="46">
        <v>39</v>
      </c>
      <c r="Q24" s="46">
        <v>69</v>
      </c>
      <c r="R24" s="46">
        <v>1</v>
      </c>
      <c r="S24" s="46">
        <v>1</v>
      </c>
      <c r="T24" s="46">
        <v>0</v>
      </c>
      <c r="U24" s="46">
        <v>0</v>
      </c>
      <c r="V24" s="46">
        <v>0</v>
      </c>
      <c r="W24" s="46">
        <v>0</v>
      </c>
      <c r="X24" s="46">
        <v>0</v>
      </c>
      <c r="Y24" s="46">
        <v>1</v>
      </c>
      <c r="Z24" s="46">
        <v>0</v>
      </c>
      <c r="AA24" s="46">
        <v>0</v>
      </c>
      <c r="AB24" s="46">
        <v>0</v>
      </c>
      <c r="AC24" s="46">
        <v>0</v>
      </c>
      <c r="AD24" s="46">
        <v>0</v>
      </c>
      <c r="AE24" s="46">
        <v>0</v>
      </c>
      <c r="AF24" s="46">
        <v>0</v>
      </c>
      <c r="AG24" s="46">
        <v>0</v>
      </c>
      <c r="AH24" s="46">
        <v>0</v>
      </c>
      <c r="AI24" s="46">
        <v>0</v>
      </c>
      <c r="AJ24" s="46">
        <v>0</v>
      </c>
      <c r="AK24" s="46">
        <v>1</v>
      </c>
      <c r="AL24" s="46">
        <v>0</v>
      </c>
      <c r="AM24" s="46">
        <v>0</v>
      </c>
      <c r="AN24" s="46">
        <v>0</v>
      </c>
      <c r="AO24" s="46">
        <v>0</v>
      </c>
      <c r="AP24" s="46">
        <v>0</v>
      </c>
      <c r="AQ24" s="46">
        <v>0</v>
      </c>
      <c r="AR24" s="46">
        <v>0</v>
      </c>
      <c r="AS24" s="46">
        <v>0</v>
      </c>
      <c r="AT24" s="46">
        <v>1</v>
      </c>
      <c r="AU24" s="46">
        <v>0</v>
      </c>
      <c r="AV24" s="46">
        <v>0</v>
      </c>
      <c r="AW24" s="46">
        <v>0</v>
      </c>
      <c r="AX24" s="46">
        <v>1</v>
      </c>
      <c r="AY24" s="46">
        <v>1</v>
      </c>
      <c r="AZ24" s="46">
        <v>0</v>
      </c>
      <c r="BA24" s="46">
        <v>0</v>
      </c>
      <c r="BB24" s="46">
        <v>0</v>
      </c>
      <c r="BC24" s="46">
        <v>0</v>
      </c>
      <c r="BD24" s="46">
        <v>1</v>
      </c>
      <c r="BE24" s="46">
        <v>0</v>
      </c>
      <c r="BF24" s="46">
        <v>0</v>
      </c>
      <c r="BG24" s="46">
        <v>0</v>
      </c>
      <c r="BH24" s="46">
        <v>0</v>
      </c>
      <c r="BI24" s="46">
        <v>0</v>
      </c>
      <c r="BJ24" s="46">
        <v>0</v>
      </c>
      <c r="BK24" s="46">
        <v>0</v>
      </c>
      <c r="BL24" s="46">
        <v>0</v>
      </c>
      <c r="BM24" s="46">
        <v>0</v>
      </c>
      <c r="BN24" s="46">
        <v>0</v>
      </c>
      <c r="BO24" s="46">
        <v>0</v>
      </c>
      <c r="BP24" s="46">
        <v>0</v>
      </c>
      <c r="BQ24" s="46">
        <v>0</v>
      </c>
      <c r="BR24" s="46">
        <v>0</v>
      </c>
      <c r="BS24" s="46">
        <v>0</v>
      </c>
    </row>
    <row r="25" spans="1:71">
      <c r="A25" s="24">
        <v>24</v>
      </c>
      <c r="B25" s="46">
        <v>2</v>
      </c>
      <c r="C25" s="46">
        <v>4</v>
      </c>
      <c r="D25" s="46">
        <v>29</v>
      </c>
      <c r="E25" s="46">
        <v>10</v>
      </c>
      <c r="F25" s="46">
        <v>40</v>
      </c>
      <c r="G25" s="46">
        <v>10</v>
      </c>
      <c r="H25" s="46">
        <v>30</v>
      </c>
      <c r="I25" s="46">
        <v>0</v>
      </c>
      <c r="J25" s="46">
        <v>0</v>
      </c>
      <c r="K25" s="46">
        <v>0</v>
      </c>
      <c r="L25" s="46">
        <v>15</v>
      </c>
      <c r="M25" s="46">
        <v>15</v>
      </c>
      <c r="N25" s="46">
        <v>0</v>
      </c>
      <c r="O25" s="46">
        <v>2</v>
      </c>
      <c r="P25" s="46">
        <v>49</v>
      </c>
      <c r="Q25" s="46">
        <v>59</v>
      </c>
      <c r="R25" s="46">
        <v>1</v>
      </c>
      <c r="S25" s="46">
        <v>1</v>
      </c>
      <c r="T25" s="46">
        <v>1</v>
      </c>
      <c r="U25" s="46">
        <v>0</v>
      </c>
      <c r="V25" s="46">
        <v>0</v>
      </c>
      <c r="W25" s="46">
        <v>0</v>
      </c>
      <c r="X25" s="46">
        <v>0</v>
      </c>
      <c r="Y25" s="46">
        <v>0</v>
      </c>
      <c r="Z25" s="46">
        <v>0</v>
      </c>
      <c r="AA25" s="46">
        <v>0</v>
      </c>
      <c r="AB25" s="46">
        <v>0</v>
      </c>
      <c r="AC25" s="46">
        <v>0</v>
      </c>
      <c r="AD25" s="46">
        <v>1</v>
      </c>
      <c r="AE25" s="46">
        <v>0</v>
      </c>
      <c r="AF25" s="46">
        <v>0</v>
      </c>
      <c r="AG25" s="46">
        <v>0</v>
      </c>
      <c r="AH25" s="46">
        <v>0</v>
      </c>
      <c r="AI25" s="46">
        <v>0</v>
      </c>
      <c r="AJ25" s="46">
        <v>0</v>
      </c>
      <c r="AK25" s="46">
        <v>0</v>
      </c>
      <c r="AL25" s="46">
        <v>0</v>
      </c>
      <c r="AM25" s="46">
        <v>0</v>
      </c>
      <c r="AN25" s="46">
        <v>0</v>
      </c>
      <c r="AO25" s="46">
        <v>0</v>
      </c>
      <c r="AP25" s="46">
        <v>0</v>
      </c>
      <c r="AQ25" s="46">
        <v>0</v>
      </c>
      <c r="AR25" s="46">
        <v>0</v>
      </c>
      <c r="AS25" s="46">
        <v>0</v>
      </c>
      <c r="AT25" s="46">
        <v>1</v>
      </c>
      <c r="AU25" s="46">
        <v>1</v>
      </c>
      <c r="AV25" s="46">
        <v>0</v>
      </c>
      <c r="AW25" s="46">
        <v>0</v>
      </c>
      <c r="AX25" s="46">
        <v>0</v>
      </c>
      <c r="AY25" s="46">
        <v>1</v>
      </c>
      <c r="AZ25" s="46">
        <v>0</v>
      </c>
      <c r="BA25" s="46">
        <v>1</v>
      </c>
      <c r="BB25" s="46">
        <v>0</v>
      </c>
      <c r="BC25" s="46">
        <v>0</v>
      </c>
      <c r="BD25" s="46">
        <v>0</v>
      </c>
      <c r="BE25" s="46">
        <v>1</v>
      </c>
      <c r="BF25" s="46">
        <v>0</v>
      </c>
      <c r="BG25" s="46">
        <v>0</v>
      </c>
      <c r="BH25" s="46">
        <v>1</v>
      </c>
      <c r="BI25" s="46">
        <v>0</v>
      </c>
      <c r="BJ25" s="46">
        <v>0</v>
      </c>
      <c r="BK25" s="46">
        <v>0</v>
      </c>
      <c r="BL25" s="46">
        <v>0</v>
      </c>
      <c r="BM25" s="46">
        <v>0</v>
      </c>
      <c r="BN25" s="46">
        <v>0</v>
      </c>
      <c r="BO25" s="46">
        <v>0</v>
      </c>
      <c r="BP25" s="46">
        <v>0</v>
      </c>
      <c r="BQ25" s="46">
        <v>0</v>
      </c>
      <c r="BR25" s="46">
        <v>0</v>
      </c>
      <c r="BS25" s="46">
        <v>0</v>
      </c>
    </row>
    <row r="26" spans="1:71">
      <c r="A26" s="24">
        <v>25</v>
      </c>
      <c r="B26" s="46">
        <v>2</v>
      </c>
      <c r="C26" s="46">
        <v>4</v>
      </c>
      <c r="D26" s="46">
        <v>5</v>
      </c>
      <c r="E26" s="46">
        <v>0</v>
      </c>
      <c r="F26" s="46">
        <v>30</v>
      </c>
      <c r="G26" s="46">
        <v>22</v>
      </c>
      <c r="H26" s="46">
        <v>20</v>
      </c>
      <c r="I26" s="46">
        <v>10</v>
      </c>
      <c r="J26" s="46">
        <v>20</v>
      </c>
      <c r="K26" s="46">
        <v>30</v>
      </c>
      <c r="L26" s="46">
        <v>0</v>
      </c>
      <c r="M26" s="46">
        <v>0</v>
      </c>
      <c r="N26" s="46">
        <v>0</v>
      </c>
      <c r="O26" s="46">
        <v>5</v>
      </c>
      <c r="P26" s="46">
        <v>51</v>
      </c>
      <c r="Q26" s="46">
        <v>68</v>
      </c>
      <c r="R26" s="46">
        <v>1</v>
      </c>
      <c r="S26" s="46">
        <v>1</v>
      </c>
      <c r="T26" s="46">
        <v>1</v>
      </c>
      <c r="U26" s="46">
        <v>0</v>
      </c>
      <c r="V26" s="46">
        <v>0</v>
      </c>
      <c r="W26" s="46">
        <v>0</v>
      </c>
      <c r="X26" s="46">
        <v>0</v>
      </c>
      <c r="Y26" s="46">
        <v>1</v>
      </c>
      <c r="Z26" s="46">
        <v>0</v>
      </c>
      <c r="AA26" s="46">
        <v>0</v>
      </c>
      <c r="AB26" s="46">
        <v>0</v>
      </c>
      <c r="AC26" s="46">
        <v>0</v>
      </c>
      <c r="AD26" s="46">
        <v>0</v>
      </c>
      <c r="AE26" s="46">
        <v>0</v>
      </c>
      <c r="AF26" s="46">
        <v>0</v>
      </c>
      <c r="AG26" s="46">
        <v>0</v>
      </c>
      <c r="AH26" s="46">
        <v>0</v>
      </c>
      <c r="AI26" s="46">
        <v>0</v>
      </c>
      <c r="AJ26" s="46">
        <v>0</v>
      </c>
      <c r="AK26" s="46">
        <v>0</v>
      </c>
      <c r="AL26" s="46">
        <v>0</v>
      </c>
      <c r="AM26" s="46">
        <v>0</v>
      </c>
      <c r="AN26" s="46">
        <v>0</v>
      </c>
      <c r="AO26" s="46">
        <v>0</v>
      </c>
      <c r="AP26" s="46">
        <v>0</v>
      </c>
      <c r="AQ26" s="46">
        <v>0</v>
      </c>
      <c r="AR26" s="46">
        <v>0</v>
      </c>
      <c r="AS26" s="46">
        <v>0</v>
      </c>
      <c r="AT26" s="46">
        <v>0</v>
      </c>
      <c r="AU26" s="46">
        <v>0</v>
      </c>
      <c r="AV26" s="46">
        <v>0</v>
      </c>
      <c r="AW26" s="46">
        <v>0</v>
      </c>
      <c r="AX26" s="46">
        <v>1</v>
      </c>
      <c r="AY26" s="46">
        <v>0</v>
      </c>
      <c r="AZ26" s="46">
        <v>0</v>
      </c>
      <c r="BA26" s="46">
        <v>0</v>
      </c>
      <c r="BB26" s="46">
        <v>0</v>
      </c>
      <c r="BC26" s="46">
        <v>1</v>
      </c>
      <c r="BD26" s="46">
        <v>1</v>
      </c>
      <c r="BE26" s="46">
        <v>0</v>
      </c>
      <c r="BF26" s="46">
        <v>0</v>
      </c>
      <c r="BG26" s="46">
        <v>0</v>
      </c>
      <c r="BH26" s="46">
        <v>0</v>
      </c>
      <c r="BI26" s="46">
        <v>0</v>
      </c>
      <c r="BJ26" s="46">
        <v>0</v>
      </c>
      <c r="BK26" s="46">
        <v>0</v>
      </c>
      <c r="BL26" s="46">
        <v>0</v>
      </c>
      <c r="BM26" s="46">
        <v>0</v>
      </c>
      <c r="BN26" s="46">
        <v>0</v>
      </c>
      <c r="BO26" s="46">
        <v>0</v>
      </c>
      <c r="BP26" s="46">
        <v>0</v>
      </c>
      <c r="BQ26" s="46">
        <v>0</v>
      </c>
      <c r="BR26" s="46">
        <v>0</v>
      </c>
      <c r="BS26" s="46">
        <v>1</v>
      </c>
    </row>
    <row r="27" spans="1:71">
      <c r="A27" s="24">
        <v>26</v>
      </c>
      <c r="B27" s="46">
        <v>2</v>
      </c>
      <c r="C27" s="46">
        <v>4</v>
      </c>
      <c r="D27" s="46">
        <v>0</v>
      </c>
      <c r="E27" s="46">
        <v>0</v>
      </c>
      <c r="F27" s="46">
        <v>0</v>
      </c>
      <c r="G27" s="46">
        <v>10</v>
      </c>
      <c r="H27" s="46">
        <v>40</v>
      </c>
      <c r="I27" s="46">
        <v>0</v>
      </c>
      <c r="J27" s="46">
        <v>0</v>
      </c>
      <c r="K27" s="46">
        <v>0</v>
      </c>
      <c r="L27" s="46">
        <v>0</v>
      </c>
      <c r="M27" s="34"/>
      <c r="N27" s="46">
        <v>0</v>
      </c>
      <c r="O27" s="46">
        <v>4</v>
      </c>
      <c r="P27" s="46">
        <v>29</v>
      </c>
      <c r="Q27" s="46">
        <v>134</v>
      </c>
      <c r="R27" s="46">
        <v>0</v>
      </c>
      <c r="S27" s="46">
        <v>0</v>
      </c>
      <c r="T27" s="46">
        <v>0</v>
      </c>
      <c r="U27" s="46">
        <v>1</v>
      </c>
      <c r="V27" s="46">
        <v>0</v>
      </c>
      <c r="W27" s="46">
        <v>0</v>
      </c>
      <c r="X27" s="46">
        <v>0</v>
      </c>
      <c r="Y27" s="46">
        <v>0</v>
      </c>
      <c r="Z27" s="46">
        <v>0</v>
      </c>
      <c r="AA27" s="46">
        <v>0</v>
      </c>
      <c r="AB27" s="46">
        <v>0</v>
      </c>
      <c r="AC27" s="46">
        <v>0</v>
      </c>
      <c r="AD27" s="46">
        <v>0</v>
      </c>
      <c r="AE27" s="46">
        <v>0</v>
      </c>
      <c r="AF27" s="46">
        <v>0</v>
      </c>
      <c r="AG27" s="46">
        <v>0</v>
      </c>
      <c r="AH27" s="46">
        <v>0</v>
      </c>
      <c r="AI27" s="46">
        <v>0</v>
      </c>
      <c r="AJ27" s="46">
        <v>0</v>
      </c>
      <c r="AK27" s="46">
        <v>0</v>
      </c>
      <c r="AL27" s="46">
        <v>0</v>
      </c>
      <c r="AM27" s="46">
        <v>0</v>
      </c>
      <c r="AN27" s="46">
        <v>0</v>
      </c>
      <c r="AO27" s="46">
        <v>0</v>
      </c>
      <c r="AP27" s="46">
        <v>0</v>
      </c>
      <c r="AQ27" s="46">
        <v>0</v>
      </c>
      <c r="AR27" s="46">
        <v>0</v>
      </c>
      <c r="AS27" s="46">
        <v>0</v>
      </c>
      <c r="AT27" s="46">
        <v>0</v>
      </c>
      <c r="AU27" s="46">
        <v>1</v>
      </c>
      <c r="AV27" s="46">
        <v>0</v>
      </c>
      <c r="AW27" s="46">
        <v>1</v>
      </c>
      <c r="AX27" s="46">
        <v>0</v>
      </c>
      <c r="AY27" s="46">
        <v>0</v>
      </c>
      <c r="AZ27" s="46">
        <v>0</v>
      </c>
      <c r="BA27" s="46">
        <v>0</v>
      </c>
      <c r="BB27" s="46">
        <v>0</v>
      </c>
      <c r="BC27" s="46">
        <v>0</v>
      </c>
      <c r="BD27" s="46">
        <v>1</v>
      </c>
      <c r="BE27" s="46">
        <v>0</v>
      </c>
      <c r="BF27" s="46">
        <v>1</v>
      </c>
      <c r="BG27" s="46">
        <v>1</v>
      </c>
      <c r="BH27" s="46">
        <v>0</v>
      </c>
      <c r="BI27" s="46">
        <v>0</v>
      </c>
      <c r="BJ27" s="46">
        <v>0</v>
      </c>
      <c r="BK27" s="46">
        <v>0</v>
      </c>
      <c r="BL27" s="46">
        <v>0</v>
      </c>
      <c r="BM27" s="46">
        <v>0</v>
      </c>
      <c r="BN27" s="46">
        <v>0</v>
      </c>
      <c r="BO27" s="46">
        <v>0</v>
      </c>
      <c r="BP27" s="46">
        <v>0</v>
      </c>
      <c r="BQ27" s="46">
        <v>1</v>
      </c>
      <c r="BR27" s="46">
        <v>0</v>
      </c>
      <c r="BS27" s="46">
        <v>0</v>
      </c>
    </row>
    <row r="28" spans="1:71">
      <c r="A28" s="24">
        <v>27</v>
      </c>
      <c r="B28" s="46">
        <v>2</v>
      </c>
      <c r="C28" s="46">
        <v>4</v>
      </c>
      <c r="D28" s="46">
        <v>7</v>
      </c>
      <c r="E28" s="46">
        <v>0</v>
      </c>
      <c r="F28" s="46">
        <v>0</v>
      </c>
      <c r="G28" s="46">
        <v>15</v>
      </c>
      <c r="H28" s="46">
        <v>30</v>
      </c>
      <c r="I28" s="46">
        <v>0</v>
      </c>
      <c r="J28" s="46">
        <v>0</v>
      </c>
      <c r="K28" s="46">
        <v>0</v>
      </c>
      <c r="L28" s="46">
        <v>0</v>
      </c>
      <c r="M28" s="46">
        <v>0</v>
      </c>
      <c r="N28" s="46">
        <v>80</v>
      </c>
      <c r="O28" s="46">
        <v>4</v>
      </c>
      <c r="P28" s="46">
        <v>45</v>
      </c>
      <c r="Q28" s="46">
        <v>114</v>
      </c>
      <c r="R28" s="46">
        <v>1</v>
      </c>
      <c r="S28" s="46">
        <v>1</v>
      </c>
      <c r="T28" s="46">
        <v>0</v>
      </c>
      <c r="U28" s="46">
        <v>0</v>
      </c>
      <c r="V28" s="46">
        <v>0</v>
      </c>
      <c r="W28" s="46">
        <v>1</v>
      </c>
      <c r="X28" s="46">
        <v>0</v>
      </c>
      <c r="Y28" s="46">
        <v>0</v>
      </c>
      <c r="Z28" s="46">
        <v>0</v>
      </c>
      <c r="AA28" s="46">
        <v>0</v>
      </c>
      <c r="AB28" s="46">
        <v>0</v>
      </c>
      <c r="AC28" s="46">
        <v>0</v>
      </c>
      <c r="AD28" s="46">
        <v>0</v>
      </c>
      <c r="AE28" s="46">
        <v>0</v>
      </c>
      <c r="AF28" s="46">
        <v>0</v>
      </c>
      <c r="AG28" s="46">
        <v>0</v>
      </c>
      <c r="AH28" s="46">
        <v>0</v>
      </c>
      <c r="AI28" s="46">
        <v>0</v>
      </c>
      <c r="AJ28" s="46">
        <v>1</v>
      </c>
      <c r="AK28" s="46">
        <v>0</v>
      </c>
      <c r="AL28" s="46">
        <v>0</v>
      </c>
      <c r="AM28" s="46">
        <v>0</v>
      </c>
      <c r="AN28" s="46">
        <v>0</v>
      </c>
      <c r="AO28" s="46">
        <v>0</v>
      </c>
      <c r="AP28" s="46">
        <v>0</v>
      </c>
      <c r="AQ28" s="46">
        <v>0</v>
      </c>
      <c r="AR28" s="46">
        <v>0</v>
      </c>
      <c r="AS28" s="46">
        <v>0</v>
      </c>
      <c r="AT28" s="46">
        <v>0</v>
      </c>
      <c r="AU28" s="46">
        <v>1</v>
      </c>
      <c r="AV28" s="46">
        <v>0</v>
      </c>
      <c r="AW28" s="46">
        <v>0</v>
      </c>
      <c r="AX28" s="46">
        <v>0</v>
      </c>
      <c r="AY28" s="46">
        <v>1</v>
      </c>
      <c r="AZ28" s="46">
        <v>1</v>
      </c>
      <c r="BA28" s="46">
        <v>0</v>
      </c>
      <c r="BB28" s="46">
        <v>0</v>
      </c>
      <c r="BC28" s="46">
        <v>1</v>
      </c>
      <c r="BD28" s="46">
        <v>0</v>
      </c>
      <c r="BE28" s="46">
        <v>0</v>
      </c>
      <c r="BF28" s="46">
        <v>0</v>
      </c>
      <c r="BG28" s="46">
        <v>0</v>
      </c>
      <c r="BH28" s="46">
        <v>0</v>
      </c>
      <c r="BI28" s="46">
        <v>0</v>
      </c>
      <c r="BJ28" s="46">
        <v>0</v>
      </c>
      <c r="BK28" s="46">
        <v>0</v>
      </c>
      <c r="BL28" s="46">
        <v>0</v>
      </c>
      <c r="BM28" s="46">
        <v>0</v>
      </c>
      <c r="BN28" s="46">
        <v>0</v>
      </c>
      <c r="BO28" s="46">
        <v>0</v>
      </c>
      <c r="BP28" s="46">
        <v>0</v>
      </c>
      <c r="BQ28" s="46">
        <v>1</v>
      </c>
      <c r="BR28" s="46">
        <v>0</v>
      </c>
      <c r="BS28" s="46">
        <v>0</v>
      </c>
    </row>
    <row r="29" spans="1:71">
      <c r="A29" s="24">
        <v>28</v>
      </c>
      <c r="B29" s="46">
        <v>2</v>
      </c>
      <c r="C29" s="46">
        <v>3</v>
      </c>
      <c r="D29" s="46">
        <v>4</v>
      </c>
      <c r="E29" s="46">
        <v>0</v>
      </c>
      <c r="F29" s="46">
        <v>0</v>
      </c>
      <c r="G29" s="46">
        <v>15</v>
      </c>
      <c r="H29" s="46">
        <v>20</v>
      </c>
      <c r="I29" s="46">
        <v>0</v>
      </c>
      <c r="J29" s="46">
        <v>0</v>
      </c>
      <c r="K29" s="46">
        <v>0</v>
      </c>
      <c r="L29" s="46">
        <v>0</v>
      </c>
      <c r="M29" s="46">
        <v>0</v>
      </c>
      <c r="N29" s="46">
        <v>50</v>
      </c>
      <c r="O29" s="46">
        <v>5</v>
      </c>
      <c r="P29" s="46">
        <v>49</v>
      </c>
      <c r="Q29" s="46">
        <v>60</v>
      </c>
      <c r="R29" s="46">
        <v>0</v>
      </c>
      <c r="S29" s="46">
        <v>0</v>
      </c>
      <c r="T29" s="46">
        <v>0</v>
      </c>
      <c r="U29" s="46">
        <v>0</v>
      </c>
      <c r="V29" s="46">
        <v>0</v>
      </c>
      <c r="W29" s="46">
        <v>0</v>
      </c>
      <c r="X29" s="46">
        <v>0</v>
      </c>
      <c r="Y29" s="46">
        <v>0</v>
      </c>
      <c r="Z29" s="46">
        <v>0</v>
      </c>
      <c r="AA29" s="46">
        <v>0</v>
      </c>
      <c r="AB29" s="46">
        <v>0</v>
      </c>
      <c r="AC29" s="46">
        <v>0</v>
      </c>
      <c r="AD29" s="46">
        <v>0</v>
      </c>
      <c r="AE29" s="46">
        <v>0</v>
      </c>
      <c r="AF29" s="46">
        <v>0</v>
      </c>
      <c r="AG29" s="46">
        <v>0</v>
      </c>
      <c r="AH29" s="46">
        <v>0</v>
      </c>
      <c r="AI29" s="46">
        <v>0</v>
      </c>
      <c r="AJ29" s="46">
        <v>0</v>
      </c>
      <c r="AK29" s="46">
        <v>0</v>
      </c>
      <c r="AL29" s="46">
        <v>0</v>
      </c>
      <c r="AM29" s="46">
        <v>0</v>
      </c>
      <c r="AN29" s="46">
        <v>0</v>
      </c>
      <c r="AO29" s="46">
        <v>0</v>
      </c>
      <c r="AP29" s="46">
        <v>0</v>
      </c>
      <c r="AQ29" s="46">
        <v>0</v>
      </c>
      <c r="AR29" s="46">
        <v>0</v>
      </c>
      <c r="AS29" s="46">
        <v>0</v>
      </c>
      <c r="AT29" s="46">
        <v>1</v>
      </c>
      <c r="AU29" s="46">
        <v>0</v>
      </c>
      <c r="AV29" s="46">
        <v>0</v>
      </c>
      <c r="AW29" s="46">
        <v>0</v>
      </c>
      <c r="AX29" s="46">
        <v>0</v>
      </c>
      <c r="AY29" s="46">
        <v>1</v>
      </c>
      <c r="AZ29" s="46">
        <v>0</v>
      </c>
      <c r="BA29" s="46">
        <v>0</v>
      </c>
      <c r="BB29" s="46">
        <v>1</v>
      </c>
      <c r="BC29" s="46">
        <v>0</v>
      </c>
      <c r="BD29" s="46">
        <v>1</v>
      </c>
      <c r="BE29" s="46">
        <v>0</v>
      </c>
      <c r="BF29" s="46">
        <v>0</v>
      </c>
      <c r="BG29" s="46">
        <v>1</v>
      </c>
      <c r="BH29" s="46">
        <v>0</v>
      </c>
      <c r="BI29" s="46">
        <v>0</v>
      </c>
      <c r="BJ29" s="46">
        <v>0</v>
      </c>
      <c r="BK29" s="46">
        <v>0</v>
      </c>
      <c r="BL29" s="46">
        <v>0</v>
      </c>
      <c r="BM29" s="46">
        <v>0</v>
      </c>
      <c r="BN29" s="46">
        <v>0</v>
      </c>
      <c r="BO29" s="46">
        <v>0</v>
      </c>
      <c r="BP29" s="46">
        <v>0</v>
      </c>
      <c r="BQ29" s="46">
        <v>0</v>
      </c>
      <c r="BR29" s="46">
        <v>0</v>
      </c>
      <c r="BS29" s="46">
        <v>0</v>
      </c>
    </row>
    <row r="30" spans="1:71">
      <c r="A30" s="24">
        <v>29</v>
      </c>
      <c r="B30" s="46">
        <v>2</v>
      </c>
      <c r="C30" s="46">
        <v>3</v>
      </c>
      <c r="D30" s="46">
        <v>31</v>
      </c>
      <c r="E30" s="46">
        <v>0</v>
      </c>
      <c r="F30" s="46">
        <v>0</v>
      </c>
      <c r="G30" s="46">
        <v>15</v>
      </c>
      <c r="H30" s="46">
        <v>40</v>
      </c>
      <c r="I30" s="46">
        <v>0</v>
      </c>
      <c r="J30" s="46">
        <v>0</v>
      </c>
      <c r="K30" s="46">
        <v>0</v>
      </c>
      <c r="L30" s="46">
        <v>0</v>
      </c>
      <c r="M30" s="46">
        <v>0</v>
      </c>
      <c r="N30" s="46">
        <v>0</v>
      </c>
      <c r="O30" s="46">
        <v>5</v>
      </c>
      <c r="P30" s="46">
        <v>58</v>
      </c>
      <c r="Q30" s="46">
        <v>109</v>
      </c>
      <c r="R30" s="46">
        <v>0</v>
      </c>
      <c r="S30" s="46">
        <v>1</v>
      </c>
      <c r="T30" s="46">
        <v>0</v>
      </c>
      <c r="U30" s="46">
        <v>1</v>
      </c>
      <c r="V30" s="46">
        <v>1</v>
      </c>
      <c r="W30" s="46">
        <v>1</v>
      </c>
      <c r="X30" s="46">
        <v>0</v>
      </c>
      <c r="Y30" s="46">
        <v>0</v>
      </c>
      <c r="Z30" s="46">
        <v>0</v>
      </c>
      <c r="AA30" s="46">
        <v>0</v>
      </c>
      <c r="AB30" s="46">
        <v>0</v>
      </c>
      <c r="AC30" s="46">
        <v>0</v>
      </c>
      <c r="AD30" s="46">
        <v>0</v>
      </c>
      <c r="AE30" s="46">
        <v>0</v>
      </c>
      <c r="AF30" s="46">
        <v>0</v>
      </c>
      <c r="AG30" s="46">
        <v>0</v>
      </c>
      <c r="AH30" s="46">
        <v>0</v>
      </c>
      <c r="AI30" s="46">
        <v>0</v>
      </c>
      <c r="AJ30" s="46">
        <v>0</v>
      </c>
      <c r="AK30" s="46">
        <v>0</v>
      </c>
      <c r="AL30" s="46">
        <v>0</v>
      </c>
      <c r="AM30" s="46">
        <v>0</v>
      </c>
      <c r="AN30" s="46">
        <v>0</v>
      </c>
      <c r="AO30" s="46">
        <v>0</v>
      </c>
      <c r="AP30" s="46">
        <v>0</v>
      </c>
      <c r="AQ30" s="46">
        <v>0</v>
      </c>
      <c r="AR30" s="46">
        <v>0</v>
      </c>
      <c r="AS30" s="46">
        <v>0</v>
      </c>
      <c r="AT30" s="46">
        <v>1</v>
      </c>
      <c r="AU30" s="46">
        <v>0</v>
      </c>
      <c r="AV30" s="46">
        <v>1</v>
      </c>
      <c r="AW30" s="46">
        <v>1</v>
      </c>
      <c r="AX30" s="46">
        <v>0</v>
      </c>
      <c r="AY30" s="46">
        <v>1</v>
      </c>
      <c r="AZ30" s="46">
        <v>0</v>
      </c>
      <c r="BA30" s="46">
        <v>0</v>
      </c>
      <c r="BB30" s="46">
        <v>0</v>
      </c>
      <c r="BC30" s="46">
        <v>0</v>
      </c>
      <c r="BD30" s="46">
        <v>0</v>
      </c>
      <c r="BE30" s="46">
        <v>0</v>
      </c>
      <c r="BF30" s="46">
        <v>0</v>
      </c>
      <c r="BG30" s="46">
        <v>0</v>
      </c>
      <c r="BH30" s="46">
        <v>0</v>
      </c>
      <c r="BI30" s="46">
        <v>1</v>
      </c>
      <c r="BJ30" s="46">
        <v>0</v>
      </c>
      <c r="BK30" s="46">
        <v>1</v>
      </c>
      <c r="BL30" s="46">
        <v>0</v>
      </c>
      <c r="BM30" s="46">
        <v>0</v>
      </c>
      <c r="BN30" s="46">
        <v>0</v>
      </c>
      <c r="BO30" s="46">
        <v>0</v>
      </c>
      <c r="BP30" s="46">
        <v>0</v>
      </c>
      <c r="BQ30" s="46">
        <v>0</v>
      </c>
      <c r="BR30" s="46">
        <v>0</v>
      </c>
      <c r="BS30" s="46">
        <v>0</v>
      </c>
    </row>
    <row r="31" spans="1:71">
      <c r="A31" s="24">
        <v>30</v>
      </c>
      <c r="B31" s="46">
        <v>2</v>
      </c>
      <c r="C31" s="46">
        <v>2</v>
      </c>
      <c r="D31" s="46">
        <v>0</v>
      </c>
      <c r="E31" s="46">
        <v>0</v>
      </c>
      <c r="F31" s="46">
        <v>0</v>
      </c>
      <c r="G31" s="46">
        <v>10</v>
      </c>
      <c r="H31" s="46">
        <v>20</v>
      </c>
      <c r="I31" s="46">
        <v>0</v>
      </c>
      <c r="J31" s="46">
        <v>0</v>
      </c>
      <c r="K31" s="46">
        <v>0</v>
      </c>
      <c r="L31" s="46">
        <v>0</v>
      </c>
      <c r="M31" s="46">
        <v>0</v>
      </c>
      <c r="N31" s="46">
        <v>0</v>
      </c>
      <c r="O31" s="46">
        <v>2</v>
      </c>
      <c r="P31" s="46">
        <v>44</v>
      </c>
      <c r="Q31" s="46">
        <v>40</v>
      </c>
      <c r="R31" s="46">
        <v>1</v>
      </c>
      <c r="S31" s="46">
        <v>0</v>
      </c>
      <c r="T31" s="46">
        <v>1</v>
      </c>
      <c r="U31" s="46">
        <v>1</v>
      </c>
      <c r="V31" s="46">
        <v>0</v>
      </c>
      <c r="W31" s="46">
        <v>0</v>
      </c>
      <c r="X31" s="46">
        <v>0</v>
      </c>
      <c r="Y31" s="46">
        <v>0</v>
      </c>
      <c r="Z31" s="46">
        <v>0</v>
      </c>
      <c r="AA31" s="46">
        <v>0</v>
      </c>
      <c r="AB31" s="46">
        <v>0</v>
      </c>
      <c r="AC31" s="46">
        <v>0</v>
      </c>
      <c r="AD31" s="46">
        <v>0</v>
      </c>
      <c r="AE31" s="46">
        <v>0</v>
      </c>
      <c r="AF31" s="46">
        <v>0</v>
      </c>
      <c r="AG31" s="46">
        <v>0</v>
      </c>
      <c r="AH31" s="46">
        <v>0</v>
      </c>
      <c r="AI31" s="46">
        <v>0</v>
      </c>
      <c r="AJ31" s="46">
        <v>0</v>
      </c>
      <c r="AK31" s="46">
        <v>0</v>
      </c>
      <c r="AL31" s="46">
        <v>0</v>
      </c>
      <c r="AM31" s="46">
        <v>1</v>
      </c>
      <c r="AN31" s="46">
        <v>0</v>
      </c>
      <c r="AO31" s="46">
        <v>0</v>
      </c>
      <c r="AP31" s="46">
        <v>0</v>
      </c>
      <c r="AQ31" s="46">
        <v>1</v>
      </c>
      <c r="AR31" s="46">
        <v>0</v>
      </c>
      <c r="AS31" s="46">
        <v>0</v>
      </c>
      <c r="AT31" s="46">
        <v>0</v>
      </c>
      <c r="AU31" s="46">
        <v>0</v>
      </c>
      <c r="AV31" s="46">
        <v>0</v>
      </c>
      <c r="AW31" s="46">
        <v>1</v>
      </c>
      <c r="AX31" s="46">
        <v>0</v>
      </c>
      <c r="AY31" s="46">
        <v>1</v>
      </c>
      <c r="AZ31" s="46">
        <v>1</v>
      </c>
      <c r="BA31" s="46">
        <v>0</v>
      </c>
      <c r="BB31" s="46">
        <v>0</v>
      </c>
      <c r="BC31" s="46">
        <v>0</v>
      </c>
      <c r="BD31" s="46">
        <v>0</v>
      </c>
      <c r="BE31" s="46">
        <v>1</v>
      </c>
      <c r="BF31" s="46">
        <v>0</v>
      </c>
      <c r="BG31" s="46">
        <v>0</v>
      </c>
      <c r="BH31" s="46">
        <v>0</v>
      </c>
      <c r="BI31" s="46">
        <v>0</v>
      </c>
      <c r="BJ31" s="46">
        <v>0</v>
      </c>
      <c r="BK31" s="46">
        <v>0</v>
      </c>
      <c r="BL31" s="46">
        <v>0</v>
      </c>
      <c r="BM31" s="46">
        <v>0</v>
      </c>
      <c r="BN31" s="46">
        <v>0</v>
      </c>
      <c r="BO31" s="46">
        <v>0</v>
      </c>
      <c r="BP31" s="46">
        <v>0</v>
      </c>
      <c r="BQ31" s="46">
        <v>0</v>
      </c>
      <c r="BR31" s="46">
        <v>0</v>
      </c>
      <c r="BS31" s="46">
        <v>0</v>
      </c>
    </row>
    <row r="32" spans="1:71">
      <c r="A32" s="24">
        <v>31</v>
      </c>
      <c r="B32" s="46">
        <v>2</v>
      </c>
      <c r="C32" s="46">
        <v>4</v>
      </c>
      <c r="D32" s="46">
        <v>34</v>
      </c>
      <c r="E32" s="46">
        <v>0</v>
      </c>
      <c r="F32" s="46">
        <v>26</v>
      </c>
      <c r="G32" s="46">
        <v>10</v>
      </c>
      <c r="H32" s="46">
        <v>30</v>
      </c>
      <c r="I32" s="46">
        <v>5</v>
      </c>
      <c r="J32" s="46">
        <v>15</v>
      </c>
      <c r="K32" s="46">
        <v>15</v>
      </c>
      <c r="L32" s="46">
        <v>0</v>
      </c>
      <c r="M32" s="46">
        <v>0</v>
      </c>
      <c r="N32" s="46">
        <v>0</v>
      </c>
      <c r="O32" s="46">
        <v>0</v>
      </c>
      <c r="P32" s="46">
        <v>41</v>
      </c>
      <c r="Q32" s="46">
        <v>82</v>
      </c>
      <c r="R32" s="46">
        <v>0</v>
      </c>
      <c r="S32" s="46">
        <v>0</v>
      </c>
      <c r="T32" s="46">
        <v>0</v>
      </c>
      <c r="U32" s="46">
        <v>1</v>
      </c>
      <c r="V32" s="46">
        <v>1</v>
      </c>
      <c r="W32" s="46">
        <v>0</v>
      </c>
      <c r="X32" s="46">
        <v>0</v>
      </c>
      <c r="Y32" s="46">
        <v>0</v>
      </c>
      <c r="Z32" s="46">
        <v>0</v>
      </c>
      <c r="AA32" s="46">
        <v>0</v>
      </c>
      <c r="AB32" s="46">
        <v>0</v>
      </c>
      <c r="AC32" s="46">
        <v>0</v>
      </c>
      <c r="AD32" s="46">
        <v>1</v>
      </c>
      <c r="AE32" s="46">
        <v>0</v>
      </c>
      <c r="AF32" s="46">
        <v>0</v>
      </c>
      <c r="AG32" s="46">
        <v>0</v>
      </c>
      <c r="AH32" s="46">
        <v>0</v>
      </c>
      <c r="AI32" s="46">
        <v>0</v>
      </c>
      <c r="AJ32" s="46">
        <v>0</v>
      </c>
      <c r="AK32" s="46">
        <v>0</v>
      </c>
      <c r="AL32" s="46">
        <v>0</v>
      </c>
      <c r="AM32" s="46">
        <v>0</v>
      </c>
      <c r="AN32" s="46">
        <v>0</v>
      </c>
      <c r="AO32" s="46">
        <v>0</v>
      </c>
      <c r="AP32" s="46">
        <v>0</v>
      </c>
      <c r="AQ32" s="46">
        <v>0</v>
      </c>
      <c r="AR32" s="46">
        <v>0</v>
      </c>
      <c r="AS32" s="46">
        <v>0</v>
      </c>
      <c r="AT32" s="46">
        <v>1</v>
      </c>
      <c r="AU32" s="46">
        <v>0</v>
      </c>
      <c r="AV32" s="46">
        <v>1</v>
      </c>
      <c r="AW32" s="46">
        <v>1</v>
      </c>
      <c r="AX32" s="46">
        <v>0</v>
      </c>
      <c r="AY32" s="46">
        <v>1</v>
      </c>
      <c r="AZ32" s="46">
        <v>1</v>
      </c>
      <c r="BA32" s="46">
        <v>0</v>
      </c>
      <c r="BB32" s="46">
        <v>0</v>
      </c>
      <c r="BC32" s="46">
        <v>1</v>
      </c>
      <c r="BD32" s="46">
        <v>0</v>
      </c>
      <c r="BE32" s="46">
        <v>0</v>
      </c>
      <c r="BF32" s="46">
        <v>0</v>
      </c>
      <c r="BG32" s="46">
        <v>0</v>
      </c>
      <c r="BH32" s="46">
        <v>0</v>
      </c>
      <c r="BI32" s="46">
        <v>0</v>
      </c>
      <c r="BJ32" s="46">
        <v>0</v>
      </c>
      <c r="BK32" s="46">
        <v>0</v>
      </c>
      <c r="BL32" s="46">
        <v>0</v>
      </c>
      <c r="BM32" s="46">
        <v>0</v>
      </c>
      <c r="BN32" s="46">
        <v>0</v>
      </c>
      <c r="BO32" s="46">
        <v>0</v>
      </c>
      <c r="BP32" s="46">
        <v>0</v>
      </c>
      <c r="BQ32" s="46">
        <v>0</v>
      </c>
      <c r="BR32" s="46">
        <v>0</v>
      </c>
      <c r="BS32" s="46">
        <v>0</v>
      </c>
    </row>
    <row r="33" spans="1:71">
      <c r="A33" s="24">
        <v>32</v>
      </c>
      <c r="B33" s="46">
        <v>2</v>
      </c>
      <c r="C33" s="46">
        <v>3</v>
      </c>
      <c r="D33" s="46">
        <v>30</v>
      </c>
      <c r="E33" s="46">
        <v>0</v>
      </c>
      <c r="F33" s="46">
        <v>20</v>
      </c>
      <c r="G33" s="46">
        <v>10</v>
      </c>
      <c r="H33" s="46">
        <v>20</v>
      </c>
      <c r="I33" s="46">
        <v>0</v>
      </c>
      <c r="J33" s="46">
        <v>0</v>
      </c>
      <c r="K33" s="46">
        <v>0</v>
      </c>
      <c r="L33" s="46">
        <v>20</v>
      </c>
      <c r="M33" s="46">
        <v>0</v>
      </c>
      <c r="N33" s="46">
        <v>10</v>
      </c>
      <c r="O33" s="46">
        <v>1</v>
      </c>
      <c r="P33" s="46">
        <v>45</v>
      </c>
      <c r="Q33" s="46">
        <v>63</v>
      </c>
      <c r="R33" s="46">
        <v>0</v>
      </c>
      <c r="S33" s="46">
        <v>0</v>
      </c>
      <c r="T33" s="46">
        <v>0</v>
      </c>
      <c r="U33" s="46">
        <v>0</v>
      </c>
      <c r="V33" s="46">
        <v>1</v>
      </c>
      <c r="W33" s="46">
        <v>0</v>
      </c>
      <c r="X33" s="46">
        <v>0</v>
      </c>
      <c r="Y33" s="46">
        <v>0</v>
      </c>
      <c r="Z33" s="46">
        <v>0</v>
      </c>
      <c r="AA33" s="46">
        <v>0</v>
      </c>
      <c r="AB33" s="46">
        <v>0</v>
      </c>
      <c r="AC33" s="46">
        <v>0</v>
      </c>
      <c r="AD33" s="46">
        <v>0</v>
      </c>
      <c r="AE33" s="46">
        <v>0</v>
      </c>
      <c r="AF33" s="46">
        <v>0</v>
      </c>
      <c r="AG33" s="46">
        <v>0</v>
      </c>
      <c r="AH33" s="46">
        <v>0</v>
      </c>
      <c r="AI33" s="46">
        <v>0</v>
      </c>
      <c r="AJ33" s="46">
        <v>0</v>
      </c>
      <c r="AK33" s="46">
        <v>0</v>
      </c>
      <c r="AL33" s="46">
        <v>0</v>
      </c>
      <c r="AM33" s="46">
        <v>0</v>
      </c>
      <c r="AN33" s="46">
        <v>0</v>
      </c>
      <c r="AO33" s="46">
        <v>0</v>
      </c>
      <c r="AP33" s="46">
        <v>0</v>
      </c>
      <c r="AQ33" s="46">
        <v>0</v>
      </c>
      <c r="AR33" s="46">
        <v>0</v>
      </c>
      <c r="AS33" s="46">
        <v>0</v>
      </c>
      <c r="AT33" s="46">
        <v>1</v>
      </c>
      <c r="AU33" s="46">
        <v>1</v>
      </c>
      <c r="AV33" s="46">
        <v>0</v>
      </c>
      <c r="AW33" s="46">
        <v>0</v>
      </c>
      <c r="AX33" s="46">
        <v>0</v>
      </c>
      <c r="AY33" s="46">
        <v>1</v>
      </c>
      <c r="AZ33" s="46">
        <v>1</v>
      </c>
      <c r="BA33" s="46">
        <v>0</v>
      </c>
      <c r="BB33" s="46">
        <v>0</v>
      </c>
      <c r="BC33" s="46">
        <v>1</v>
      </c>
      <c r="BD33" s="46">
        <v>0</v>
      </c>
      <c r="BE33" s="46">
        <v>0</v>
      </c>
      <c r="BF33" s="46">
        <v>0</v>
      </c>
      <c r="BG33" s="46">
        <v>0</v>
      </c>
      <c r="BH33" s="46">
        <v>0</v>
      </c>
      <c r="BI33" s="46">
        <v>0</v>
      </c>
      <c r="BJ33" s="46">
        <v>0</v>
      </c>
      <c r="BK33" s="46">
        <v>1</v>
      </c>
      <c r="BL33" s="46">
        <v>0</v>
      </c>
      <c r="BM33" s="46">
        <v>0</v>
      </c>
      <c r="BN33" s="46">
        <v>0</v>
      </c>
      <c r="BO33" s="46">
        <v>0</v>
      </c>
      <c r="BP33" s="46">
        <v>0</v>
      </c>
      <c r="BQ33" s="46">
        <v>0</v>
      </c>
      <c r="BR33" s="46">
        <v>0</v>
      </c>
      <c r="BS33" s="46">
        <v>0</v>
      </c>
    </row>
    <row r="34" spans="1:71">
      <c r="A34" s="24">
        <v>33</v>
      </c>
      <c r="B34" s="46">
        <v>2</v>
      </c>
      <c r="C34" s="46">
        <v>2</v>
      </c>
      <c r="D34" s="46">
        <v>9</v>
      </c>
      <c r="E34" s="46">
        <v>0</v>
      </c>
      <c r="F34" s="46">
        <v>0</v>
      </c>
      <c r="G34" s="46">
        <v>5</v>
      </c>
      <c r="H34" s="46">
        <v>40</v>
      </c>
      <c r="I34" s="46">
        <v>0</v>
      </c>
      <c r="J34" s="46">
        <v>0</v>
      </c>
      <c r="K34" s="46">
        <v>0</v>
      </c>
      <c r="L34" s="46">
        <v>0</v>
      </c>
      <c r="M34" s="46">
        <v>0</v>
      </c>
      <c r="N34" s="46">
        <v>0</v>
      </c>
      <c r="O34" s="46">
        <v>2</v>
      </c>
      <c r="P34" s="46">
        <v>20</v>
      </c>
      <c r="Q34" s="46">
        <v>15</v>
      </c>
      <c r="R34" s="46">
        <v>0</v>
      </c>
      <c r="S34" s="46">
        <v>0</v>
      </c>
      <c r="T34" s="46">
        <v>0</v>
      </c>
      <c r="U34" s="46">
        <v>0</v>
      </c>
      <c r="V34" s="46">
        <v>1</v>
      </c>
      <c r="W34" s="46">
        <v>0</v>
      </c>
      <c r="X34" s="46">
        <v>0</v>
      </c>
      <c r="Y34" s="46">
        <v>0</v>
      </c>
      <c r="Z34" s="46">
        <v>0</v>
      </c>
      <c r="AA34" s="46">
        <v>0</v>
      </c>
      <c r="AB34" s="46">
        <v>0</v>
      </c>
      <c r="AC34" s="46">
        <v>0</v>
      </c>
      <c r="AD34" s="46">
        <v>0</v>
      </c>
      <c r="AE34" s="46">
        <v>0</v>
      </c>
      <c r="AF34" s="46">
        <v>0</v>
      </c>
      <c r="AG34" s="46">
        <v>0</v>
      </c>
      <c r="AH34" s="46">
        <v>0</v>
      </c>
      <c r="AI34" s="46">
        <v>0</v>
      </c>
      <c r="AJ34" s="46">
        <v>0</v>
      </c>
      <c r="AK34" s="46">
        <v>1</v>
      </c>
      <c r="AL34" s="46">
        <v>0</v>
      </c>
      <c r="AM34" s="46">
        <v>0</v>
      </c>
      <c r="AN34" s="46">
        <v>0</v>
      </c>
      <c r="AO34" s="46">
        <v>0</v>
      </c>
      <c r="AP34" s="46">
        <v>0</v>
      </c>
      <c r="AQ34" s="46">
        <v>0</v>
      </c>
      <c r="AR34" s="46">
        <v>0</v>
      </c>
      <c r="AS34" s="46">
        <v>0</v>
      </c>
      <c r="AT34" s="46">
        <v>0</v>
      </c>
      <c r="AU34" s="46">
        <v>0</v>
      </c>
      <c r="AV34" s="46">
        <v>0</v>
      </c>
      <c r="AW34" s="46">
        <v>1</v>
      </c>
      <c r="AX34" s="46">
        <v>0</v>
      </c>
      <c r="AY34" s="46">
        <v>0</v>
      </c>
      <c r="AZ34" s="46">
        <v>0</v>
      </c>
      <c r="BA34" s="46">
        <v>0</v>
      </c>
      <c r="BB34" s="46">
        <v>0</v>
      </c>
      <c r="BC34" s="46">
        <v>0</v>
      </c>
      <c r="BD34" s="46">
        <v>0</v>
      </c>
      <c r="BE34" s="46">
        <v>0</v>
      </c>
      <c r="BF34" s="46">
        <v>0</v>
      </c>
      <c r="BG34" s="46">
        <v>0</v>
      </c>
      <c r="BH34" s="46">
        <v>1</v>
      </c>
      <c r="BI34" s="46">
        <v>1</v>
      </c>
      <c r="BJ34" s="46">
        <v>0</v>
      </c>
      <c r="BK34" s="46">
        <v>0</v>
      </c>
      <c r="BL34" s="46">
        <v>0</v>
      </c>
      <c r="BM34" s="46">
        <v>0</v>
      </c>
      <c r="BN34" s="46">
        <v>1</v>
      </c>
      <c r="BO34" s="46">
        <v>0</v>
      </c>
      <c r="BP34" s="46">
        <v>0</v>
      </c>
      <c r="BQ34" s="46">
        <v>0</v>
      </c>
      <c r="BR34" s="46">
        <v>0</v>
      </c>
      <c r="BS34" s="46">
        <v>0</v>
      </c>
    </row>
    <row r="35" spans="1:71">
      <c r="A35" s="24">
        <v>34</v>
      </c>
      <c r="B35" s="46">
        <v>2</v>
      </c>
      <c r="C35" s="46">
        <v>3</v>
      </c>
      <c r="D35" s="46">
        <v>16</v>
      </c>
      <c r="E35" s="46">
        <v>0</v>
      </c>
      <c r="F35" s="46">
        <v>0</v>
      </c>
      <c r="G35" s="46">
        <v>15</v>
      </c>
      <c r="H35" s="46">
        <v>15</v>
      </c>
      <c r="I35" s="46">
        <v>0</v>
      </c>
      <c r="J35" s="46">
        <v>0</v>
      </c>
      <c r="K35" s="46">
        <v>0</v>
      </c>
      <c r="L35" s="46">
        <v>0</v>
      </c>
      <c r="M35" s="46">
        <v>0</v>
      </c>
      <c r="N35" s="46">
        <v>40</v>
      </c>
      <c r="O35" s="46">
        <v>9</v>
      </c>
      <c r="P35" s="46">
        <v>44</v>
      </c>
      <c r="Q35" s="46">
        <v>74</v>
      </c>
      <c r="R35" s="46">
        <v>0</v>
      </c>
      <c r="S35" s="46">
        <v>1</v>
      </c>
      <c r="T35" s="46">
        <v>0</v>
      </c>
      <c r="U35" s="46">
        <v>0</v>
      </c>
      <c r="V35" s="46">
        <v>0</v>
      </c>
      <c r="W35" s="46">
        <v>0</v>
      </c>
      <c r="X35" s="46">
        <v>0</v>
      </c>
      <c r="Y35" s="46">
        <v>0</v>
      </c>
      <c r="Z35" s="46">
        <v>0</v>
      </c>
      <c r="AA35" s="46">
        <v>0</v>
      </c>
      <c r="AB35" s="46">
        <v>0</v>
      </c>
      <c r="AC35" s="46">
        <v>0</v>
      </c>
      <c r="AD35" s="46">
        <v>0</v>
      </c>
      <c r="AE35" s="46">
        <v>0</v>
      </c>
      <c r="AF35" s="46">
        <v>0</v>
      </c>
      <c r="AG35" s="46">
        <v>0</v>
      </c>
      <c r="AH35" s="46">
        <v>0</v>
      </c>
      <c r="AI35" s="46">
        <v>0</v>
      </c>
      <c r="AJ35" s="46">
        <v>0</v>
      </c>
      <c r="AK35" s="46">
        <v>0</v>
      </c>
      <c r="AL35" s="46">
        <v>0</v>
      </c>
      <c r="AM35" s="46">
        <v>1</v>
      </c>
      <c r="AN35" s="46">
        <v>0</v>
      </c>
      <c r="AO35" s="46">
        <v>0</v>
      </c>
      <c r="AP35" s="46">
        <v>0</v>
      </c>
      <c r="AQ35" s="46">
        <v>0</v>
      </c>
      <c r="AR35" s="46">
        <v>0</v>
      </c>
      <c r="AS35" s="46">
        <v>0</v>
      </c>
      <c r="AT35" s="46">
        <v>1</v>
      </c>
      <c r="AU35" s="46">
        <v>0</v>
      </c>
      <c r="AV35" s="46">
        <v>1</v>
      </c>
      <c r="AW35" s="46">
        <v>1</v>
      </c>
      <c r="AX35" s="46">
        <v>0</v>
      </c>
      <c r="AY35" s="46">
        <v>1</v>
      </c>
      <c r="AZ35" s="46">
        <v>0</v>
      </c>
      <c r="BA35" s="46">
        <v>0</v>
      </c>
      <c r="BB35" s="46">
        <v>0</v>
      </c>
      <c r="BC35" s="46">
        <v>0</v>
      </c>
      <c r="BD35" s="46">
        <v>1</v>
      </c>
      <c r="BE35" s="46">
        <v>0</v>
      </c>
      <c r="BF35" s="46">
        <v>0</v>
      </c>
      <c r="BG35" s="46">
        <v>0</v>
      </c>
      <c r="BH35" s="46">
        <v>0</v>
      </c>
      <c r="BI35" s="46">
        <v>0</v>
      </c>
      <c r="BJ35" s="46">
        <v>0</v>
      </c>
      <c r="BK35" s="46">
        <v>0</v>
      </c>
      <c r="BL35" s="46">
        <v>0</v>
      </c>
      <c r="BM35" s="46">
        <v>0</v>
      </c>
      <c r="BN35" s="46">
        <v>1</v>
      </c>
      <c r="BO35" s="46">
        <v>0</v>
      </c>
      <c r="BP35" s="46">
        <v>0</v>
      </c>
      <c r="BQ35" s="46">
        <v>0</v>
      </c>
      <c r="BR35" s="46">
        <v>0</v>
      </c>
      <c r="BS35" s="46">
        <v>0</v>
      </c>
    </row>
    <row r="36" spans="1:71">
      <c r="A36" s="24">
        <v>35</v>
      </c>
      <c r="B36" s="46">
        <v>2</v>
      </c>
      <c r="C36" s="46">
        <v>3</v>
      </c>
      <c r="D36" s="46">
        <v>0</v>
      </c>
      <c r="E36" s="46">
        <v>0</v>
      </c>
      <c r="F36" s="46">
        <v>0</v>
      </c>
      <c r="G36" s="46">
        <v>10</v>
      </c>
      <c r="H36" s="46">
        <v>15</v>
      </c>
      <c r="I36" s="46">
        <v>0</v>
      </c>
      <c r="J36" s="46">
        <v>0</v>
      </c>
      <c r="K36" s="46">
        <v>0</v>
      </c>
      <c r="L36" s="46">
        <v>0</v>
      </c>
      <c r="M36" s="46">
        <v>55</v>
      </c>
      <c r="N36" s="46">
        <v>0</v>
      </c>
      <c r="O36" s="46">
        <v>2</v>
      </c>
      <c r="P36" s="46">
        <v>24</v>
      </c>
      <c r="Q36" s="46">
        <v>33</v>
      </c>
      <c r="R36" s="46">
        <v>1</v>
      </c>
      <c r="S36" s="46">
        <v>1</v>
      </c>
      <c r="T36" s="46">
        <v>1</v>
      </c>
      <c r="U36" s="46">
        <v>0</v>
      </c>
      <c r="V36" s="46">
        <v>1</v>
      </c>
      <c r="W36" s="46">
        <v>0</v>
      </c>
      <c r="X36" s="46">
        <v>0</v>
      </c>
      <c r="Y36" s="46">
        <v>0</v>
      </c>
      <c r="Z36" s="46">
        <v>0</v>
      </c>
      <c r="AA36" s="46">
        <v>0</v>
      </c>
      <c r="AB36" s="46">
        <v>0</v>
      </c>
      <c r="AC36" s="46">
        <v>0</v>
      </c>
      <c r="AD36" s="46">
        <v>0</v>
      </c>
      <c r="AE36" s="46">
        <v>0</v>
      </c>
      <c r="AF36" s="46">
        <v>0</v>
      </c>
      <c r="AG36" s="46">
        <v>0</v>
      </c>
      <c r="AH36" s="46">
        <v>0</v>
      </c>
      <c r="AI36" s="46">
        <v>0</v>
      </c>
      <c r="AJ36" s="46">
        <v>0</v>
      </c>
      <c r="AK36" s="46">
        <v>0</v>
      </c>
      <c r="AL36" s="46">
        <v>0</v>
      </c>
      <c r="AM36" s="46">
        <v>0</v>
      </c>
      <c r="AN36" s="46">
        <v>0</v>
      </c>
      <c r="AO36" s="46">
        <v>0</v>
      </c>
      <c r="AP36" s="46">
        <v>0</v>
      </c>
      <c r="AQ36" s="46">
        <v>0</v>
      </c>
      <c r="AR36" s="46">
        <v>0</v>
      </c>
      <c r="AS36" s="46">
        <v>0</v>
      </c>
      <c r="AT36" s="46">
        <v>1</v>
      </c>
      <c r="AU36" s="46">
        <v>0</v>
      </c>
      <c r="AV36" s="46">
        <v>0</v>
      </c>
      <c r="AW36" s="46">
        <v>1</v>
      </c>
      <c r="AX36" s="46">
        <v>0</v>
      </c>
      <c r="AY36" s="46">
        <v>0</v>
      </c>
      <c r="AZ36" s="46">
        <v>1</v>
      </c>
      <c r="BA36" s="46">
        <v>0</v>
      </c>
      <c r="BB36" s="46">
        <v>0</v>
      </c>
      <c r="BC36" s="46">
        <v>1</v>
      </c>
      <c r="BD36" s="46">
        <v>0</v>
      </c>
      <c r="BE36" s="46">
        <v>1</v>
      </c>
      <c r="BF36" s="46">
        <v>1</v>
      </c>
      <c r="BG36" s="46">
        <v>1</v>
      </c>
      <c r="BH36" s="46">
        <v>0</v>
      </c>
      <c r="BI36" s="46">
        <v>0</v>
      </c>
      <c r="BJ36" s="46">
        <v>0</v>
      </c>
      <c r="BK36" s="46">
        <v>0</v>
      </c>
      <c r="BL36" s="46">
        <v>1</v>
      </c>
      <c r="BM36" s="46">
        <v>0</v>
      </c>
      <c r="BN36" s="46">
        <v>0</v>
      </c>
      <c r="BO36" s="46">
        <v>1</v>
      </c>
      <c r="BP36" s="46">
        <v>1</v>
      </c>
      <c r="BQ36" s="46">
        <v>1</v>
      </c>
      <c r="BR36" s="46">
        <v>0</v>
      </c>
      <c r="BS36" s="46">
        <v>0</v>
      </c>
    </row>
    <row r="37" spans="1:71">
      <c r="A37" s="24">
        <v>36</v>
      </c>
      <c r="B37" s="46">
        <v>2</v>
      </c>
      <c r="C37" s="46">
        <v>3</v>
      </c>
      <c r="D37" s="46">
        <v>14</v>
      </c>
      <c r="E37" s="46">
        <v>0</v>
      </c>
      <c r="F37" s="46">
        <v>33</v>
      </c>
      <c r="G37" s="46">
        <v>20</v>
      </c>
      <c r="H37" s="46">
        <v>30</v>
      </c>
      <c r="I37" s="46">
        <v>0</v>
      </c>
      <c r="J37" s="46">
        <v>0</v>
      </c>
      <c r="K37" s="46">
        <v>0</v>
      </c>
      <c r="L37" s="46">
        <v>0</v>
      </c>
      <c r="M37" s="46">
        <v>0</v>
      </c>
      <c r="N37" s="46">
        <v>0</v>
      </c>
      <c r="O37" s="46">
        <v>2</v>
      </c>
      <c r="P37" s="46">
        <v>57</v>
      </c>
      <c r="Q37" s="46">
        <v>61</v>
      </c>
      <c r="R37" s="46">
        <v>0</v>
      </c>
      <c r="S37" s="46">
        <v>0</v>
      </c>
      <c r="T37" s="46">
        <v>0</v>
      </c>
      <c r="U37" s="46">
        <v>1</v>
      </c>
      <c r="V37" s="46">
        <v>1</v>
      </c>
      <c r="W37" s="46">
        <v>0</v>
      </c>
      <c r="X37" s="46">
        <v>0</v>
      </c>
      <c r="Y37" s="46">
        <v>0</v>
      </c>
      <c r="Z37" s="46">
        <v>0</v>
      </c>
      <c r="AA37" s="46">
        <v>0</v>
      </c>
      <c r="AB37" s="46">
        <v>0</v>
      </c>
      <c r="AC37" s="46">
        <v>0</v>
      </c>
      <c r="AD37" s="46">
        <v>0</v>
      </c>
      <c r="AE37" s="46">
        <v>0</v>
      </c>
      <c r="AF37" s="46">
        <v>0</v>
      </c>
      <c r="AG37" s="46">
        <v>0</v>
      </c>
      <c r="AH37" s="46">
        <v>0</v>
      </c>
      <c r="AI37" s="46">
        <v>0</v>
      </c>
      <c r="AJ37" s="46">
        <v>0</v>
      </c>
      <c r="AK37" s="46">
        <v>0</v>
      </c>
      <c r="AL37" s="46">
        <v>1</v>
      </c>
      <c r="AM37" s="46">
        <v>0</v>
      </c>
      <c r="AN37" s="46">
        <v>0</v>
      </c>
      <c r="AO37" s="46">
        <v>0</v>
      </c>
      <c r="AP37" s="46">
        <v>0</v>
      </c>
      <c r="AQ37" s="46">
        <v>0</v>
      </c>
      <c r="AR37" s="46">
        <v>0</v>
      </c>
      <c r="AS37" s="46">
        <v>0</v>
      </c>
      <c r="AT37" s="46">
        <v>0</v>
      </c>
      <c r="AU37" s="46">
        <v>0</v>
      </c>
      <c r="AV37" s="46">
        <v>0</v>
      </c>
      <c r="AW37" s="46">
        <v>1</v>
      </c>
      <c r="AX37" s="46">
        <v>0</v>
      </c>
      <c r="AY37" s="46">
        <v>1</v>
      </c>
      <c r="AZ37" s="46">
        <v>1</v>
      </c>
      <c r="BA37" s="46">
        <v>0</v>
      </c>
      <c r="BB37" s="46">
        <v>0</v>
      </c>
      <c r="BC37" s="46">
        <v>1</v>
      </c>
      <c r="BD37" s="46">
        <v>1</v>
      </c>
      <c r="BE37" s="46">
        <v>0</v>
      </c>
      <c r="BF37" s="46">
        <v>0</v>
      </c>
      <c r="BG37" s="46">
        <v>1</v>
      </c>
      <c r="BH37" s="46">
        <v>0</v>
      </c>
      <c r="BI37" s="46">
        <v>0</v>
      </c>
      <c r="BJ37" s="46">
        <v>0</v>
      </c>
      <c r="BK37" s="46">
        <v>0</v>
      </c>
      <c r="BL37" s="46">
        <v>1</v>
      </c>
      <c r="BM37" s="46">
        <v>0</v>
      </c>
      <c r="BN37" s="46">
        <v>1</v>
      </c>
      <c r="BO37" s="46">
        <v>0</v>
      </c>
      <c r="BP37" s="46">
        <v>0</v>
      </c>
      <c r="BQ37" s="46">
        <v>0</v>
      </c>
      <c r="BR37" s="46">
        <v>0</v>
      </c>
      <c r="BS37" s="46">
        <v>0</v>
      </c>
    </row>
    <row r="38" spans="1:71">
      <c r="A38" s="24">
        <v>37</v>
      </c>
      <c r="B38" s="46">
        <v>2</v>
      </c>
      <c r="C38" s="46">
        <v>4</v>
      </c>
      <c r="D38" s="46">
        <v>16</v>
      </c>
      <c r="E38" s="46">
        <v>0</v>
      </c>
      <c r="F38" s="46">
        <v>43</v>
      </c>
      <c r="G38" s="46">
        <v>5</v>
      </c>
      <c r="H38" s="46">
        <v>20</v>
      </c>
      <c r="I38" s="46">
        <v>0</v>
      </c>
      <c r="J38" s="46">
        <v>0</v>
      </c>
      <c r="K38" s="46">
        <v>0</v>
      </c>
      <c r="L38" s="46">
        <v>10</v>
      </c>
      <c r="M38" s="46">
        <v>15</v>
      </c>
      <c r="N38" s="46">
        <v>20</v>
      </c>
      <c r="O38" s="46">
        <v>2</v>
      </c>
      <c r="P38" s="46">
        <v>14</v>
      </c>
      <c r="Q38" s="46">
        <v>18</v>
      </c>
      <c r="R38" s="46">
        <v>0</v>
      </c>
      <c r="S38" s="46">
        <v>1</v>
      </c>
      <c r="T38" s="46">
        <v>0</v>
      </c>
      <c r="U38" s="46">
        <v>0</v>
      </c>
      <c r="V38" s="46">
        <v>0</v>
      </c>
      <c r="W38" s="46">
        <v>0</v>
      </c>
      <c r="X38" s="46">
        <v>0</v>
      </c>
      <c r="Y38" s="46">
        <v>0</v>
      </c>
      <c r="Z38" s="46">
        <v>0</v>
      </c>
      <c r="AA38" s="46">
        <v>0</v>
      </c>
      <c r="AB38" s="46">
        <v>0</v>
      </c>
      <c r="AC38" s="46">
        <v>0</v>
      </c>
      <c r="AD38" s="46">
        <v>0</v>
      </c>
      <c r="AE38" s="46">
        <v>0</v>
      </c>
      <c r="AF38" s="46">
        <v>0</v>
      </c>
      <c r="AG38" s="46">
        <v>0</v>
      </c>
      <c r="AH38" s="46">
        <v>0</v>
      </c>
      <c r="AI38" s="46">
        <v>0</v>
      </c>
      <c r="AJ38" s="46">
        <v>0</v>
      </c>
      <c r="AK38" s="46">
        <v>0</v>
      </c>
      <c r="AL38" s="46">
        <v>0</v>
      </c>
      <c r="AM38" s="46">
        <v>0</v>
      </c>
      <c r="AN38" s="46">
        <v>0</v>
      </c>
      <c r="AO38" s="46">
        <v>0</v>
      </c>
      <c r="AP38" s="46">
        <v>0</v>
      </c>
      <c r="AQ38" s="46">
        <v>1</v>
      </c>
      <c r="AR38" s="46">
        <v>0</v>
      </c>
      <c r="AS38" s="46">
        <v>0</v>
      </c>
      <c r="AT38" s="46">
        <v>1</v>
      </c>
      <c r="AU38" s="46">
        <v>1</v>
      </c>
      <c r="AV38" s="46">
        <v>0</v>
      </c>
      <c r="AW38" s="46">
        <v>1</v>
      </c>
      <c r="AX38" s="46">
        <v>0</v>
      </c>
      <c r="AY38" s="46">
        <v>1</v>
      </c>
      <c r="AZ38" s="46">
        <v>0</v>
      </c>
      <c r="BA38" s="46">
        <v>0</v>
      </c>
      <c r="BB38" s="46">
        <v>0</v>
      </c>
      <c r="BC38" s="46">
        <v>1</v>
      </c>
      <c r="BD38" s="46">
        <v>0</v>
      </c>
      <c r="BE38" s="46">
        <v>0</v>
      </c>
      <c r="BF38" s="46">
        <v>0</v>
      </c>
      <c r="BG38" s="46">
        <v>1</v>
      </c>
      <c r="BH38" s="46">
        <v>0</v>
      </c>
      <c r="BI38" s="46">
        <v>0</v>
      </c>
      <c r="BJ38" s="46">
        <v>0</v>
      </c>
      <c r="BK38" s="46">
        <v>0</v>
      </c>
      <c r="BL38" s="46">
        <v>0</v>
      </c>
      <c r="BM38" s="46">
        <v>0</v>
      </c>
      <c r="BN38" s="46">
        <v>0</v>
      </c>
      <c r="BO38" s="46">
        <v>0</v>
      </c>
      <c r="BP38" s="46">
        <v>0</v>
      </c>
      <c r="BQ38" s="46">
        <v>0</v>
      </c>
      <c r="BR38" s="46">
        <v>0</v>
      </c>
      <c r="BS38" s="46">
        <v>0</v>
      </c>
    </row>
    <row r="39" spans="1:71">
      <c r="A39" s="24">
        <v>38</v>
      </c>
      <c r="B39" s="46">
        <v>2</v>
      </c>
      <c r="C39" s="46">
        <v>1</v>
      </c>
      <c r="D39" s="46">
        <v>10</v>
      </c>
      <c r="E39" s="46">
        <v>0</v>
      </c>
      <c r="F39" s="46">
        <v>0</v>
      </c>
      <c r="G39" s="46">
        <v>0</v>
      </c>
      <c r="H39" s="46">
        <v>0</v>
      </c>
      <c r="I39" s="46">
        <v>0</v>
      </c>
      <c r="J39" s="46">
        <v>0</v>
      </c>
      <c r="K39" s="46">
        <v>0</v>
      </c>
      <c r="L39" s="46">
        <v>0</v>
      </c>
      <c r="M39" s="46">
        <v>0</v>
      </c>
      <c r="N39" s="46">
        <v>0</v>
      </c>
      <c r="O39" s="46">
        <v>0</v>
      </c>
      <c r="P39" s="46">
        <v>0</v>
      </c>
      <c r="Q39" s="46">
        <v>0</v>
      </c>
      <c r="R39" s="46">
        <v>0</v>
      </c>
      <c r="S39" s="46">
        <v>1</v>
      </c>
      <c r="T39" s="46">
        <v>1</v>
      </c>
      <c r="U39" s="46">
        <v>0</v>
      </c>
      <c r="V39" s="46">
        <v>0</v>
      </c>
      <c r="W39" s="46">
        <v>0</v>
      </c>
      <c r="X39" s="46">
        <v>0</v>
      </c>
      <c r="Y39" s="46">
        <v>0</v>
      </c>
      <c r="Z39" s="46">
        <v>0</v>
      </c>
      <c r="AA39" s="46">
        <v>0</v>
      </c>
      <c r="AB39" s="46">
        <v>0</v>
      </c>
      <c r="AC39" s="46">
        <v>0</v>
      </c>
      <c r="AD39" s="46">
        <v>0</v>
      </c>
      <c r="AE39" s="46">
        <v>0</v>
      </c>
      <c r="AF39" s="46">
        <v>0</v>
      </c>
      <c r="AG39" s="46">
        <v>0</v>
      </c>
      <c r="AH39" s="46">
        <v>0</v>
      </c>
      <c r="AI39" s="46">
        <v>0</v>
      </c>
      <c r="AJ39" s="46">
        <v>0</v>
      </c>
      <c r="AK39" s="46">
        <v>0</v>
      </c>
      <c r="AL39" s="46">
        <v>0</v>
      </c>
      <c r="AM39" s="46">
        <v>0</v>
      </c>
      <c r="AN39" s="46">
        <v>0</v>
      </c>
      <c r="AO39" s="46">
        <v>0</v>
      </c>
      <c r="AP39" s="46">
        <v>0</v>
      </c>
      <c r="AQ39" s="46">
        <v>0</v>
      </c>
      <c r="AR39" s="46">
        <v>0</v>
      </c>
      <c r="AS39" s="46">
        <v>0</v>
      </c>
      <c r="AT39" s="46">
        <v>1</v>
      </c>
      <c r="AU39" s="46">
        <v>0</v>
      </c>
      <c r="AV39" s="46">
        <v>1</v>
      </c>
      <c r="AW39" s="46">
        <v>1</v>
      </c>
      <c r="AX39" s="46">
        <v>1</v>
      </c>
      <c r="AY39" s="46">
        <v>1</v>
      </c>
      <c r="AZ39" s="46">
        <v>0</v>
      </c>
      <c r="BA39" s="46">
        <v>0</v>
      </c>
      <c r="BB39" s="46">
        <v>1</v>
      </c>
      <c r="BC39" s="46">
        <v>0</v>
      </c>
      <c r="BD39" s="46">
        <v>1</v>
      </c>
      <c r="BE39" s="46">
        <v>0</v>
      </c>
      <c r="BF39" s="46">
        <v>0</v>
      </c>
      <c r="BG39" s="46">
        <v>0</v>
      </c>
      <c r="BH39" s="46">
        <v>0</v>
      </c>
      <c r="BI39" s="46">
        <v>0</v>
      </c>
      <c r="BJ39" s="46">
        <v>1</v>
      </c>
      <c r="BK39" s="46">
        <v>0</v>
      </c>
      <c r="BL39" s="46">
        <v>0</v>
      </c>
      <c r="BM39" s="46">
        <v>0</v>
      </c>
      <c r="BN39" s="46">
        <v>0</v>
      </c>
      <c r="BO39" s="46">
        <v>0</v>
      </c>
      <c r="BP39" s="46">
        <v>0</v>
      </c>
      <c r="BQ39" s="46">
        <v>0</v>
      </c>
      <c r="BR39" s="46">
        <v>0</v>
      </c>
      <c r="BS39" s="46">
        <v>0</v>
      </c>
    </row>
    <row r="40" spans="1:71">
      <c r="A40" s="24">
        <v>39</v>
      </c>
      <c r="B40" s="46">
        <v>2</v>
      </c>
      <c r="C40" s="46">
        <v>4</v>
      </c>
      <c r="D40" s="46">
        <v>0</v>
      </c>
      <c r="E40" s="46">
        <v>10</v>
      </c>
      <c r="F40" s="46">
        <v>87</v>
      </c>
      <c r="G40" s="46">
        <v>10</v>
      </c>
      <c r="H40" s="46">
        <v>15</v>
      </c>
      <c r="I40" s="46">
        <v>20</v>
      </c>
      <c r="J40" s="46">
        <v>10</v>
      </c>
      <c r="K40" s="46">
        <v>0</v>
      </c>
      <c r="L40" s="46">
        <v>0</v>
      </c>
      <c r="M40" s="46">
        <v>10</v>
      </c>
      <c r="N40" s="46">
        <v>0</v>
      </c>
      <c r="O40" s="46">
        <v>7</v>
      </c>
      <c r="P40" s="46">
        <v>24</v>
      </c>
      <c r="Q40" s="46">
        <v>20</v>
      </c>
      <c r="R40" s="46">
        <v>1</v>
      </c>
      <c r="S40" s="46">
        <v>1</v>
      </c>
      <c r="T40" s="46">
        <v>0</v>
      </c>
      <c r="U40" s="46">
        <v>1</v>
      </c>
      <c r="V40" s="46">
        <v>0</v>
      </c>
      <c r="W40" s="46">
        <v>0</v>
      </c>
      <c r="X40" s="46">
        <v>0</v>
      </c>
      <c r="Y40" s="46">
        <v>0</v>
      </c>
      <c r="Z40" s="46">
        <v>0</v>
      </c>
      <c r="AA40" s="46">
        <v>0</v>
      </c>
      <c r="AB40" s="46">
        <v>0</v>
      </c>
      <c r="AC40" s="46">
        <v>0</v>
      </c>
      <c r="AD40" s="46">
        <v>0</v>
      </c>
      <c r="AE40" s="46">
        <v>0</v>
      </c>
      <c r="AF40" s="46">
        <v>0</v>
      </c>
      <c r="AG40" s="46">
        <v>0</v>
      </c>
      <c r="AH40" s="46">
        <v>0</v>
      </c>
      <c r="AI40" s="46">
        <v>0</v>
      </c>
      <c r="AJ40" s="46">
        <v>0</v>
      </c>
      <c r="AK40" s="46">
        <v>0</v>
      </c>
      <c r="AL40" s="46">
        <v>0</v>
      </c>
      <c r="AM40" s="46">
        <v>0</v>
      </c>
      <c r="AN40" s="46">
        <v>0</v>
      </c>
      <c r="AO40" s="46">
        <v>0</v>
      </c>
      <c r="AP40" s="46">
        <v>0</v>
      </c>
      <c r="AQ40" s="46">
        <v>0</v>
      </c>
      <c r="AR40" s="46">
        <v>0</v>
      </c>
      <c r="AS40" s="46">
        <v>0</v>
      </c>
      <c r="AT40" s="46">
        <v>1</v>
      </c>
      <c r="AU40" s="46">
        <v>0</v>
      </c>
      <c r="AV40" s="46">
        <v>0</v>
      </c>
      <c r="AW40" s="46">
        <v>0</v>
      </c>
      <c r="AX40" s="46">
        <v>0</v>
      </c>
      <c r="AY40" s="46">
        <v>1</v>
      </c>
      <c r="AZ40" s="46">
        <v>0</v>
      </c>
      <c r="BA40" s="46">
        <v>1</v>
      </c>
      <c r="BB40" s="46">
        <v>0</v>
      </c>
      <c r="BC40" s="46">
        <v>0</v>
      </c>
      <c r="BD40" s="46">
        <v>1</v>
      </c>
      <c r="BE40" s="46">
        <v>0</v>
      </c>
      <c r="BF40" s="46">
        <v>0</v>
      </c>
      <c r="BG40" s="46">
        <v>0</v>
      </c>
      <c r="BH40" s="46">
        <v>0</v>
      </c>
      <c r="BI40" s="46">
        <v>1</v>
      </c>
      <c r="BJ40" s="46">
        <v>0</v>
      </c>
      <c r="BK40" s="46">
        <v>0</v>
      </c>
      <c r="BL40" s="46">
        <v>0</v>
      </c>
      <c r="BM40" s="46">
        <v>0</v>
      </c>
      <c r="BN40" s="46">
        <v>0</v>
      </c>
      <c r="BO40" s="46">
        <v>0</v>
      </c>
      <c r="BP40" s="46">
        <v>0</v>
      </c>
      <c r="BQ40" s="46">
        <v>0</v>
      </c>
      <c r="BR40" s="46">
        <v>0</v>
      </c>
      <c r="BS40" s="46">
        <v>0</v>
      </c>
    </row>
    <row r="41" spans="1:71">
      <c r="A41" s="24">
        <v>40</v>
      </c>
      <c r="B41" s="46">
        <v>2</v>
      </c>
      <c r="C41" s="46">
        <v>3</v>
      </c>
      <c r="D41" s="46">
        <v>10</v>
      </c>
      <c r="E41" s="46">
        <v>0</v>
      </c>
      <c r="F41" s="46">
        <v>9</v>
      </c>
      <c r="G41" s="46">
        <v>15</v>
      </c>
      <c r="H41" s="46">
        <v>20</v>
      </c>
      <c r="I41" s="46">
        <v>0</v>
      </c>
      <c r="J41" s="46">
        <v>10</v>
      </c>
      <c r="K41" s="46">
        <v>20</v>
      </c>
      <c r="L41" s="46">
        <v>0</v>
      </c>
      <c r="M41" s="46">
        <v>0</v>
      </c>
      <c r="N41" s="46">
        <v>0</v>
      </c>
      <c r="O41" s="46">
        <v>4</v>
      </c>
      <c r="P41" s="46">
        <v>35</v>
      </c>
      <c r="Q41" s="46">
        <v>51</v>
      </c>
      <c r="R41" s="46">
        <v>1</v>
      </c>
      <c r="S41" s="46">
        <v>0</v>
      </c>
      <c r="T41" s="46">
        <v>0</v>
      </c>
      <c r="U41" s="46">
        <v>0</v>
      </c>
      <c r="V41" s="46">
        <v>0</v>
      </c>
      <c r="W41" s="46">
        <v>0</v>
      </c>
      <c r="X41" s="46">
        <v>0</v>
      </c>
      <c r="Y41" s="46">
        <v>1</v>
      </c>
      <c r="Z41" s="46">
        <v>0</v>
      </c>
      <c r="AA41" s="46">
        <v>0</v>
      </c>
      <c r="AB41" s="46">
        <v>0</v>
      </c>
      <c r="AC41" s="46">
        <v>0</v>
      </c>
      <c r="AD41" s="46">
        <v>0</v>
      </c>
      <c r="AE41" s="46">
        <v>0</v>
      </c>
      <c r="AF41" s="46">
        <v>0</v>
      </c>
      <c r="AG41" s="46">
        <v>0</v>
      </c>
      <c r="AH41" s="46">
        <v>0</v>
      </c>
      <c r="AI41" s="46">
        <v>0</v>
      </c>
      <c r="AJ41" s="46">
        <v>0</v>
      </c>
      <c r="AK41" s="46">
        <v>0</v>
      </c>
      <c r="AL41" s="46">
        <v>0</v>
      </c>
      <c r="AM41" s="46">
        <v>0</v>
      </c>
      <c r="AN41" s="46">
        <v>0</v>
      </c>
      <c r="AO41" s="46">
        <v>0</v>
      </c>
      <c r="AP41" s="46">
        <v>0</v>
      </c>
      <c r="AQ41" s="46">
        <v>0</v>
      </c>
      <c r="AR41" s="46">
        <v>0</v>
      </c>
      <c r="AS41" s="46">
        <v>0</v>
      </c>
      <c r="AT41" s="46">
        <v>1</v>
      </c>
      <c r="AU41" s="46">
        <v>0</v>
      </c>
      <c r="AV41" s="46">
        <v>0</v>
      </c>
      <c r="AW41" s="46">
        <v>0</v>
      </c>
      <c r="AX41" s="46">
        <v>0</v>
      </c>
      <c r="AY41" s="46">
        <v>0</v>
      </c>
      <c r="AZ41" s="46">
        <v>0</v>
      </c>
      <c r="BA41" s="46">
        <v>0</v>
      </c>
      <c r="BB41" s="46">
        <v>0</v>
      </c>
      <c r="BC41" s="46">
        <v>1</v>
      </c>
      <c r="BD41" s="46">
        <v>0</v>
      </c>
      <c r="BE41" s="46">
        <v>0</v>
      </c>
      <c r="BF41" s="46">
        <v>0</v>
      </c>
      <c r="BG41" s="46">
        <v>1</v>
      </c>
      <c r="BH41" s="46">
        <v>0</v>
      </c>
      <c r="BI41" s="46">
        <v>0</v>
      </c>
      <c r="BJ41" s="46">
        <v>0</v>
      </c>
      <c r="BK41" s="46">
        <v>0</v>
      </c>
      <c r="BL41" s="46">
        <v>0</v>
      </c>
      <c r="BM41" s="46">
        <v>0</v>
      </c>
      <c r="BN41" s="46">
        <v>0</v>
      </c>
      <c r="BO41" s="46">
        <v>0</v>
      </c>
      <c r="BP41" s="46">
        <v>0</v>
      </c>
      <c r="BQ41" s="46">
        <v>0</v>
      </c>
      <c r="BR41" s="46">
        <v>0</v>
      </c>
      <c r="BS41" s="46">
        <v>0</v>
      </c>
    </row>
    <row r="42" spans="1:71">
      <c r="A42" s="53" t="s">
        <v>296</v>
      </c>
      <c r="B42" s="22">
        <f>COUNT(B2:B41)</f>
        <v>40</v>
      </c>
      <c r="C42" s="22">
        <f t="shared" ref="C42:BN42" si="0">COUNT(C2:C41)</f>
        <v>40</v>
      </c>
      <c r="D42" s="22">
        <f t="shared" si="0"/>
        <v>40</v>
      </c>
      <c r="E42" s="22">
        <f t="shared" si="0"/>
        <v>40</v>
      </c>
      <c r="F42" s="22">
        <f t="shared" si="0"/>
        <v>40</v>
      </c>
      <c r="G42" s="22">
        <f t="shared" si="0"/>
        <v>40</v>
      </c>
      <c r="H42" s="22">
        <f t="shared" si="0"/>
        <v>39</v>
      </c>
      <c r="I42" s="22">
        <f t="shared" si="0"/>
        <v>40</v>
      </c>
      <c r="J42" s="22">
        <f t="shared" si="0"/>
        <v>40</v>
      </c>
      <c r="K42" s="22">
        <f t="shared" si="0"/>
        <v>40</v>
      </c>
      <c r="L42" s="22">
        <f t="shared" si="0"/>
        <v>40</v>
      </c>
      <c r="M42" s="22">
        <f t="shared" si="0"/>
        <v>39</v>
      </c>
      <c r="N42" s="22">
        <f t="shared" si="0"/>
        <v>38</v>
      </c>
      <c r="O42" s="22">
        <f t="shared" si="0"/>
        <v>40</v>
      </c>
      <c r="P42" s="22">
        <f t="shared" si="0"/>
        <v>40</v>
      </c>
      <c r="Q42" s="22">
        <f t="shared" si="0"/>
        <v>40</v>
      </c>
      <c r="R42" s="22">
        <f t="shared" si="0"/>
        <v>40</v>
      </c>
      <c r="S42" s="22">
        <f t="shared" si="0"/>
        <v>40</v>
      </c>
      <c r="T42" s="22">
        <f t="shared" si="0"/>
        <v>40</v>
      </c>
      <c r="U42" s="22">
        <f t="shared" si="0"/>
        <v>40</v>
      </c>
      <c r="V42" s="22">
        <f t="shared" si="0"/>
        <v>40</v>
      </c>
      <c r="W42" s="22">
        <f t="shared" si="0"/>
        <v>40</v>
      </c>
      <c r="X42" s="22">
        <f t="shared" si="0"/>
        <v>40</v>
      </c>
      <c r="Y42" s="22">
        <f t="shared" si="0"/>
        <v>40</v>
      </c>
      <c r="Z42" s="22">
        <f t="shared" si="0"/>
        <v>40</v>
      </c>
      <c r="AA42" s="22">
        <f t="shared" si="0"/>
        <v>40</v>
      </c>
      <c r="AB42" s="22">
        <f t="shared" si="0"/>
        <v>40</v>
      </c>
      <c r="AC42" s="22">
        <f t="shared" si="0"/>
        <v>40</v>
      </c>
      <c r="AD42" s="22">
        <f t="shared" si="0"/>
        <v>40</v>
      </c>
      <c r="AE42" s="22">
        <f t="shared" si="0"/>
        <v>40</v>
      </c>
      <c r="AF42" s="22">
        <f t="shared" si="0"/>
        <v>40</v>
      </c>
      <c r="AG42" s="22">
        <f t="shared" si="0"/>
        <v>40</v>
      </c>
      <c r="AH42" s="22">
        <f t="shared" si="0"/>
        <v>40</v>
      </c>
      <c r="AI42" s="22">
        <f t="shared" si="0"/>
        <v>40</v>
      </c>
      <c r="AJ42" s="22">
        <f t="shared" si="0"/>
        <v>40</v>
      </c>
      <c r="AK42" s="22">
        <f t="shared" si="0"/>
        <v>40</v>
      </c>
      <c r="AL42" s="22">
        <f t="shared" si="0"/>
        <v>40</v>
      </c>
      <c r="AM42" s="22">
        <f t="shared" si="0"/>
        <v>40</v>
      </c>
      <c r="AN42" s="22">
        <f t="shared" si="0"/>
        <v>40</v>
      </c>
      <c r="AO42" s="22">
        <f t="shared" si="0"/>
        <v>40</v>
      </c>
      <c r="AP42" s="22">
        <f t="shared" si="0"/>
        <v>40</v>
      </c>
      <c r="AQ42" s="22">
        <f t="shared" si="0"/>
        <v>40</v>
      </c>
      <c r="AR42" s="22">
        <f t="shared" si="0"/>
        <v>40</v>
      </c>
      <c r="AS42" s="22">
        <f t="shared" si="0"/>
        <v>40</v>
      </c>
      <c r="AT42" s="22">
        <f t="shared" si="0"/>
        <v>40</v>
      </c>
      <c r="AU42" s="22">
        <f t="shared" si="0"/>
        <v>40</v>
      </c>
      <c r="AV42" s="22">
        <f t="shared" si="0"/>
        <v>40</v>
      </c>
      <c r="AW42" s="22">
        <f t="shared" si="0"/>
        <v>40</v>
      </c>
      <c r="AX42" s="22">
        <f t="shared" si="0"/>
        <v>40</v>
      </c>
      <c r="AY42" s="22">
        <f t="shared" si="0"/>
        <v>40</v>
      </c>
      <c r="AZ42" s="22">
        <f t="shared" si="0"/>
        <v>40</v>
      </c>
      <c r="BA42" s="22">
        <f t="shared" si="0"/>
        <v>40</v>
      </c>
      <c r="BB42" s="22">
        <f t="shared" si="0"/>
        <v>40</v>
      </c>
      <c r="BC42" s="22">
        <f t="shared" si="0"/>
        <v>40</v>
      </c>
      <c r="BD42" s="22">
        <f t="shared" si="0"/>
        <v>40</v>
      </c>
      <c r="BE42" s="22">
        <f t="shared" si="0"/>
        <v>40</v>
      </c>
      <c r="BF42" s="22">
        <f t="shared" si="0"/>
        <v>40</v>
      </c>
      <c r="BG42" s="22">
        <f t="shared" si="0"/>
        <v>40</v>
      </c>
      <c r="BH42" s="22">
        <f t="shared" si="0"/>
        <v>40</v>
      </c>
      <c r="BI42" s="22">
        <f t="shared" si="0"/>
        <v>40</v>
      </c>
      <c r="BJ42" s="22">
        <f t="shared" si="0"/>
        <v>40</v>
      </c>
      <c r="BK42" s="22">
        <f t="shared" si="0"/>
        <v>40</v>
      </c>
      <c r="BL42" s="22">
        <f t="shared" si="0"/>
        <v>40</v>
      </c>
      <c r="BM42" s="22">
        <f t="shared" si="0"/>
        <v>40</v>
      </c>
      <c r="BN42" s="22">
        <f t="shared" si="0"/>
        <v>40</v>
      </c>
      <c r="BO42" s="22">
        <f t="shared" ref="BO42:BS42" si="1">COUNT(BO2:BO41)</f>
        <v>40</v>
      </c>
      <c r="BP42" s="22">
        <f t="shared" si="1"/>
        <v>40</v>
      </c>
      <c r="BQ42" s="22">
        <f t="shared" si="1"/>
        <v>40</v>
      </c>
      <c r="BR42" s="22">
        <f t="shared" si="1"/>
        <v>40</v>
      </c>
      <c r="BS42" s="22">
        <f t="shared" si="1"/>
        <v>40</v>
      </c>
    </row>
    <row r="43" spans="1:71">
      <c r="A43" s="53" t="s">
        <v>297</v>
      </c>
      <c r="B43" s="55">
        <f>AVERAGE(B2:B41)</f>
        <v>1.425</v>
      </c>
      <c r="C43" s="55">
        <f t="shared" ref="C43:BN43" si="2">AVERAGE(C2:C41)</f>
        <v>2.9750000000000001</v>
      </c>
      <c r="D43" s="52">
        <f t="shared" si="2"/>
        <v>15.425000000000001</v>
      </c>
      <c r="E43" s="52">
        <f t="shared" si="2"/>
        <v>2</v>
      </c>
      <c r="F43" s="52">
        <f t="shared" si="2"/>
        <v>10.25</v>
      </c>
      <c r="G43" s="52">
        <f t="shared" si="2"/>
        <v>12.55</v>
      </c>
      <c r="H43" s="52">
        <f t="shared" si="2"/>
        <v>20</v>
      </c>
      <c r="I43" s="52">
        <f t="shared" si="2"/>
        <v>1.5</v>
      </c>
      <c r="J43" s="52">
        <f t="shared" si="2"/>
        <v>2.5</v>
      </c>
      <c r="K43" s="52">
        <f t="shared" si="2"/>
        <v>3.25</v>
      </c>
      <c r="L43" s="52">
        <f t="shared" si="2"/>
        <v>2.125</v>
      </c>
      <c r="M43" s="52">
        <f t="shared" si="2"/>
        <v>16.948717948717949</v>
      </c>
      <c r="N43" s="52">
        <f t="shared" si="2"/>
        <v>7.2894736842105265</v>
      </c>
      <c r="O43" s="52">
        <f t="shared" si="2"/>
        <v>2.6</v>
      </c>
      <c r="P43" s="52">
        <f t="shared" si="2"/>
        <v>37.924999999999997</v>
      </c>
      <c r="Q43" s="52">
        <f t="shared" si="2"/>
        <v>52.725000000000001</v>
      </c>
      <c r="R43" s="52">
        <f t="shared" si="2"/>
        <v>0.45</v>
      </c>
      <c r="S43" s="52">
        <f t="shared" si="2"/>
        <v>0.57499999999999996</v>
      </c>
      <c r="T43" s="52">
        <f t="shared" si="2"/>
        <v>0.35</v>
      </c>
      <c r="U43" s="52">
        <f t="shared" si="2"/>
        <v>0.25</v>
      </c>
      <c r="V43" s="52">
        <f t="shared" si="2"/>
        <v>0.35</v>
      </c>
      <c r="W43" s="52">
        <f t="shared" si="2"/>
        <v>0.15</v>
      </c>
      <c r="X43" s="52">
        <f t="shared" si="2"/>
        <v>0.05</v>
      </c>
      <c r="Y43" s="52">
        <f t="shared" si="2"/>
        <v>0.17499999999999999</v>
      </c>
      <c r="Z43" s="52">
        <f t="shared" si="2"/>
        <v>0.05</v>
      </c>
      <c r="AA43" s="52">
        <f t="shared" si="2"/>
        <v>2.5000000000000001E-2</v>
      </c>
      <c r="AB43" s="52">
        <f t="shared" si="2"/>
        <v>2.5000000000000001E-2</v>
      </c>
      <c r="AC43" s="52">
        <f t="shared" si="2"/>
        <v>2.5000000000000001E-2</v>
      </c>
      <c r="AD43" s="52">
        <f t="shared" si="2"/>
        <v>0.1</v>
      </c>
      <c r="AE43" s="52">
        <f t="shared" si="2"/>
        <v>2.5000000000000001E-2</v>
      </c>
      <c r="AF43" s="52">
        <f t="shared" si="2"/>
        <v>2.5000000000000001E-2</v>
      </c>
      <c r="AG43" s="52">
        <f t="shared" si="2"/>
        <v>0.05</v>
      </c>
      <c r="AH43" s="52">
        <f t="shared" si="2"/>
        <v>7.4999999999999997E-2</v>
      </c>
      <c r="AI43" s="52">
        <f t="shared" si="2"/>
        <v>2.5000000000000001E-2</v>
      </c>
      <c r="AJ43" s="52">
        <f t="shared" si="2"/>
        <v>7.4999999999999997E-2</v>
      </c>
      <c r="AK43" s="52">
        <f t="shared" si="2"/>
        <v>0.1</v>
      </c>
      <c r="AL43" s="52">
        <f t="shared" si="2"/>
        <v>0.05</v>
      </c>
      <c r="AM43" s="52">
        <f t="shared" si="2"/>
        <v>0.125</v>
      </c>
      <c r="AN43" s="52">
        <f t="shared" si="2"/>
        <v>2.5000000000000001E-2</v>
      </c>
      <c r="AO43" s="52">
        <f t="shared" si="2"/>
        <v>0.05</v>
      </c>
      <c r="AP43" s="52">
        <f t="shared" si="2"/>
        <v>2.5000000000000001E-2</v>
      </c>
      <c r="AQ43" s="52">
        <f t="shared" si="2"/>
        <v>0.1</v>
      </c>
      <c r="AR43" s="52">
        <f t="shared" si="2"/>
        <v>2.5000000000000001E-2</v>
      </c>
      <c r="AS43" s="52">
        <f t="shared" si="2"/>
        <v>0</v>
      </c>
      <c r="AT43" s="52">
        <f t="shared" si="2"/>
        <v>0.67500000000000004</v>
      </c>
      <c r="AU43" s="52">
        <f t="shared" si="2"/>
        <v>0.3</v>
      </c>
      <c r="AV43" s="52">
        <f t="shared" si="2"/>
        <v>0.375</v>
      </c>
      <c r="AW43" s="52">
        <f t="shared" si="2"/>
        <v>0.4</v>
      </c>
      <c r="AX43" s="52">
        <f t="shared" si="2"/>
        <v>0.2</v>
      </c>
      <c r="AY43" s="52">
        <f t="shared" si="2"/>
        <v>0.625</v>
      </c>
      <c r="AZ43" s="52">
        <f t="shared" si="2"/>
        <v>0.3</v>
      </c>
      <c r="BA43" s="52">
        <f t="shared" si="2"/>
        <v>0.22500000000000001</v>
      </c>
      <c r="BB43" s="52">
        <f t="shared" si="2"/>
        <v>0.15</v>
      </c>
      <c r="BC43" s="52">
        <f t="shared" si="2"/>
        <v>0.27500000000000002</v>
      </c>
      <c r="BD43" s="52">
        <f t="shared" si="2"/>
        <v>0.4</v>
      </c>
      <c r="BE43" s="52">
        <f t="shared" si="2"/>
        <v>0.2</v>
      </c>
      <c r="BF43" s="52">
        <f t="shared" si="2"/>
        <v>0.22500000000000001</v>
      </c>
      <c r="BG43" s="52">
        <f t="shared" si="2"/>
        <v>0.5</v>
      </c>
      <c r="BH43" s="52">
        <f t="shared" si="2"/>
        <v>0.1</v>
      </c>
      <c r="BI43" s="52">
        <f t="shared" si="2"/>
        <v>0.15</v>
      </c>
      <c r="BJ43" s="52">
        <f t="shared" si="2"/>
        <v>0.05</v>
      </c>
      <c r="BK43" s="52">
        <f t="shared" si="2"/>
        <v>0.1</v>
      </c>
      <c r="BL43" s="52">
        <f t="shared" si="2"/>
        <v>7.4999999999999997E-2</v>
      </c>
      <c r="BM43" s="52">
        <f t="shared" si="2"/>
        <v>0.05</v>
      </c>
      <c r="BN43" s="52">
        <f t="shared" si="2"/>
        <v>0.125</v>
      </c>
      <c r="BO43" s="52">
        <f t="shared" ref="BO43:BS43" si="3">AVERAGE(BO2:BO41)</f>
        <v>0.05</v>
      </c>
      <c r="BP43" s="52">
        <f t="shared" si="3"/>
        <v>2.5000000000000001E-2</v>
      </c>
      <c r="BQ43" s="52">
        <f t="shared" si="3"/>
        <v>0.125</v>
      </c>
      <c r="BR43" s="52">
        <f t="shared" si="3"/>
        <v>0.05</v>
      </c>
      <c r="BS43" s="52">
        <f t="shared" si="3"/>
        <v>7.4999999999999997E-2</v>
      </c>
    </row>
    <row r="44" spans="1:71">
      <c r="A44" s="53" t="s">
        <v>298</v>
      </c>
      <c r="B44" s="55">
        <f>STDEV(B2:B41)</f>
        <v>0.50064061525312331</v>
      </c>
      <c r="C44" s="55">
        <f t="shared" ref="C44:BN44" si="4">STDEV(C2:C41)</f>
        <v>0.91951771082063505</v>
      </c>
      <c r="D44" s="52">
        <f t="shared" si="4"/>
        <v>13.78011852875971</v>
      </c>
      <c r="E44" s="52">
        <f t="shared" si="4"/>
        <v>5.0383147365577887</v>
      </c>
      <c r="F44" s="52">
        <f t="shared" si="4"/>
        <v>19.481417839203619</v>
      </c>
      <c r="G44" s="52">
        <f t="shared" si="4"/>
        <v>7.0418164905924296</v>
      </c>
      <c r="H44" s="52">
        <f t="shared" si="4"/>
        <v>13.377121081198773</v>
      </c>
      <c r="I44" s="52">
        <f t="shared" si="4"/>
        <v>4.4144285572630446</v>
      </c>
      <c r="J44" s="52">
        <f t="shared" si="4"/>
        <v>5.661385170722979</v>
      </c>
      <c r="K44" s="52">
        <f t="shared" si="4"/>
        <v>8.2080323386177572</v>
      </c>
      <c r="L44" s="52">
        <f t="shared" si="4"/>
        <v>6.292802155984166</v>
      </c>
      <c r="M44" s="52">
        <f t="shared" si="4"/>
        <v>30.965981944494747</v>
      </c>
      <c r="N44" s="52">
        <f t="shared" si="4"/>
        <v>17.343754845705625</v>
      </c>
      <c r="O44" s="52">
        <f t="shared" si="4"/>
        <v>2.4263510642896438</v>
      </c>
      <c r="P44" s="52">
        <f t="shared" si="4"/>
        <v>19.282498375203968</v>
      </c>
      <c r="Q44" s="52">
        <f t="shared" si="4"/>
        <v>35.907993182005789</v>
      </c>
      <c r="R44" s="55">
        <f t="shared" si="4"/>
        <v>0.50383147365577885</v>
      </c>
      <c r="S44" s="55">
        <f t="shared" si="4"/>
        <v>0.50064061525312309</v>
      </c>
      <c r="T44" s="55">
        <f t="shared" si="4"/>
        <v>0.48304589153964794</v>
      </c>
      <c r="U44" s="55">
        <f t="shared" si="4"/>
        <v>0.4385290096535146</v>
      </c>
      <c r="V44" s="55">
        <f t="shared" si="4"/>
        <v>0.48304589153964794</v>
      </c>
      <c r="W44" s="55">
        <f t="shared" si="4"/>
        <v>0.36162028533978946</v>
      </c>
      <c r="X44" s="55">
        <f t="shared" si="4"/>
        <v>0.22072142786315224</v>
      </c>
      <c r="Y44" s="55">
        <f t="shared" si="4"/>
        <v>0.38480764425479269</v>
      </c>
      <c r="Z44" s="55">
        <f t="shared" si="4"/>
        <v>0.22072142786315224</v>
      </c>
      <c r="AA44" s="55">
        <f t="shared" si="4"/>
        <v>0.15811388300841897</v>
      </c>
      <c r="AB44" s="55">
        <f t="shared" si="4"/>
        <v>0.15811388300841897</v>
      </c>
      <c r="AC44" s="55">
        <f t="shared" si="4"/>
        <v>0.15811388300841897</v>
      </c>
      <c r="AD44" s="55">
        <f t="shared" si="4"/>
        <v>0.30382181012510001</v>
      </c>
      <c r="AE44" s="55">
        <f t="shared" si="4"/>
        <v>0.15811388300841897</v>
      </c>
      <c r="AF44" s="55">
        <f t="shared" si="4"/>
        <v>0.15811388300841897</v>
      </c>
      <c r="AG44" s="55">
        <f t="shared" si="4"/>
        <v>0.22072142786315224</v>
      </c>
      <c r="AH44" s="55">
        <f t="shared" si="4"/>
        <v>0.26674678283691849</v>
      </c>
      <c r="AI44" s="55">
        <f t="shared" si="4"/>
        <v>0.15811388300841897</v>
      </c>
      <c r="AJ44" s="55">
        <f t="shared" si="4"/>
        <v>0.26674678283691849</v>
      </c>
      <c r="AK44" s="55">
        <f t="shared" si="4"/>
        <v>0.30382181012510001</v>
      </c>
      <c r="AL44" s="55">
        <f t="shared" si="4"/>
        <v>0.22072142786315224</v>
      </c>
      <c r="AM44" s="55">
        <f t="shared" si="4"/>
        <v>0.33493206352854182</v>
      </c>
      <c r="AN44" s="55">
        <f t="shared" si="4"/>
        <v>0.15811388300841897</v>
      </c>
      <c r="AO44" s="55">
        <f t="shared" si="4"/>
        <v>0.22072142786315224</v>
      </c>
      <c r="AP44" s="55">
        <f t="shared" si="4"/>
        <v>0.15811388300841897</v>
      </c>
      <c r="AQ44" s="55">
        <f t="shared" si="4"/>
        <v>0.30382181012510001</v>
      </c>
      <c r="AR44" s="55">
        <f t="shared" si="4"/>
        <v>0.15811388300841897</v>
      </c>
      <c r="AS44" s="55">
        <f t="shared" si="4"/>
        <v>0</v>
      </c>
      <c r="AT44" s="55">
        <f t="shared" si="4"/>
        <v>0.47434164902525683</v>
      </c>
      <c r="AU44" s="55">
        <f t="shared" si="4"/>
        <v>0.46409548089225711</v>
      </c>
      <c r="AV44" s="55">
        <f t="shared" si="4"/>
        <v>1.1477402547212903</v>
      </c>
      <c r="AW44" s="55">
        <f t="shared" si="4"/>
        <v>0.49613893835683381</v>
      </c>
      <c r="AX44" s="55">
        <f t="shared" si="4"/>
        <v>0.40509574683346666</v>
      </c>
      <c r="AY44" s="55">
        <f t="shared" si="4"/>
        <v>0.49029033784546011</v>
      </c>
      <c r="AZ44" s="55">
        <f t="shared" si="4"/>
        <v>0.46409548089225711</v>
      </c>
      <c r="BA44" s="55">
        <f t="shared" si="4"/>
        <v>0.42290206176626033</v>
      </c>
      <c r="BB44" s="55">
        <f t="shared" si="4"/>
        <v>0.36162028533978946</v>
      </c>
      <c r="BC44" s="55">
        <f t="shared" si="4"/>
        <v>0.4522025867763026</v>
      </c>
      <c r="BD44" s="55">
        <f t="shared" si="4"/>
        <v>0.49613893835683381</v>
      </c>
      <c r="BE44" s="55">
        <f t="shared" si="4"/>
        <v>0.40509574683346666</v>
      </c>
      <c r="BF44" s="55">
        <f t="shared" si="4"/>
        <v>0.42290206176626033</v>
      </c>
      <c r="BG44" s="55">
        <f t="shared" si="4"/>
        <v>0.50636968354183332</v>
      </c>
      <c r="BH44" s="55">
        <f t="shared" si="4"/>
        <v>0.30382181012510001</v>
      </c>
      <c r="BI44" s="55">
        <f t="shared" si="4"/>
        <v>0.36162028533978946</v>
      </c>
      <c r="BJ44" s="55">
        <f t="shared" si="4"/>
        <v>0.22072142786315224</v>
      </c>
      <c r="BK44" s="55">
        <f t="shared" si="4"/>
        <v>0.30382181012510001</v>
      </c>
      <c r="BL44" s="55">
        <f t="shared" si="4"/>
        <v>0.26674678283691849</v>
      </c>
      <c r="BM44" s="55">
        <f t="shared" si="4"/>
        <v>0.22072142786315224</v>
      </c>
      <c r="BN44" s="55">
        <f t="shared" si="4"/>
        <v>0.33493206352854182</v>
      </c>
      <c r="BO44" s="55">
        <f t="shared" ref="BO44:BS44" si="5">STDEV(BO2:BO41)</f>
        <v>0.22072142786315224</v>
      </c>
      <c r="BP44" s="55">
        <f t="shared" si="5"/>
        <v>0.15811388300841897</v>
      </c>
      <c r="BQ44" s="55">
        <f t="shared" si="5"/>
        <v>0.33493206352854182</v>
      </c>
      <c r="BR44" s="55">
        <f t="shared" si="5"/>
        <v>0.22072142786315224</v>
      </c>
      <c r="BS44" s="55">
        <f t="shared" si="5"/>
        <v>0.26674678283691849</v>
      </c>
    </row>
    <row r="45" spans="1:71">
      <c r="A45" s="53" t="s">
        <v>299</v>
      </c>
      <c r="B45" s="56">
        <f>MEDIAN(B2:B41)</f>
        <v>1</v>
      </c>
      <c r="C45" s="54">
        <f t="shared" ref="C45:BN45" si="6">MEDIAN(C2:C41)</f>
        <v>3</v>
      </c>
      <c r="D45" s="54">
        <f t="shared" si="6"/>
        <v>10</v>
      </c>
      <c r="E45" s="54">
        <f t="shared" si="6"/>
        <v>0</v>
      </c>
      <c r="F45" s="54">
        <f t="shared" si="6"/>
        <v>0</v>
      </c>
      <c r="G45" s="54">
        <f t="shared" si="6"/>
        <v>10</v>
      </c>
      <c r="H45" s="54">
        <f t="shared" si="6"/>
        <v>20</v>
      </c>
      <c r="I45" s="54">
        <f t="shared" si="6"/>
        <v>0</v>
      </c>
      <c r="J45" s="54">
        <f t="shared" si="6"/>
        <v>0</v>
      </c>
      <c r="K45" s="54">
        <f t="shared" si="6"/>
        <v>0</v>
      </c>
      <c r="L45" s="54">
        <f t="shared" si="6"/>
        <v>0</v>
      </c>
      <c r="M45" s="54">
        <f t="shared" si="6"/>
        <v>0</v>
      </c>
      <c r="N45" s="54">
        <f t="shared" si="6"/>
        <v>0</v>
      </c>
      <c r="O45" s="54">
        <f t="shared" si="6"/>
        <v>2</v>
      </c>
      <c r="P45" s="54">
        <f t="shared" si="6"/>
        <v>43.5</v>
      </c>
      <c r="Q45" s="54">
        <f t="shared" si="6"/>
        <v>55.5</v>
      </c>
      <c r="R45" s="56">
        <f t="shared" si="6"/>
        <v>0</v>
      </c>
      <c r="S45" s="56">
        <f t="shared" si="6"/>
        <v>1</v>
      </c>
      <c r="T45" s="56">
        <f t="shared" si="6"/>
        <v>0</v>
      </c>
      <c r="U45" s="56">
        <f t="shared" si="6"/>
        <v>0</v>
      </c>
      <c r="V45" s="56">
        <f t="shared" si="6"/>
        <v>0</v>
      </c>
      <c r="W45" s="56">
        <f t="shared" si="6"/>
        <v>0</v>
      </c>
      <c r="X45" s="56">
        <f t="shared" si="6"/>
        <v>0</v>
      </c>
      <c r="Y45" s="56">
        <f t="shared" si="6"/>
        <v>0</v>
      </c>
      <c r="Z45" s="56">
        <f t="shared" si="6"/>
        <v>0</v>
      </c>
      <c r="AA45" s="56">
        <f t="shared" si="6"/>
        <v>0</v>
      </c>
      <c r="AB45" s="56">
        <f t="shared" si="6"/>
        <v>0</v>
      </c>
      <c r="AC45" s="56">
        <f t="shared" si="6"/>
        <v>0</v>
      </c>
      <c r="AD45" s="56">
        <f t="shared" si="6"/>
        <v>0</v>
      </c>
      <c r="AE45" s="56">
        <f t="shared" si="6"/>
        <v>0</v>
      </c>
      <c r="AF45" s="56">
        <f t="shared" si="6"/>
        <v>0</v>
      </c>
      <c r="AG45" s="56">
        <f t="shared" si="6"/>
        <v>0</v>
      </c>
      <c r="AH45" s="56">
        <f t="shared" si="6"/>
        <v>0</v>
      </c>
      <c r="AI45" s="56">
        <f t="shared" si="6"/>
        <v>0</v>
      </c>
      <c r="AJ45" s="56">
        <f t="shared" si="6"/>
        <v>0</v>
      </c>
      <c r="AK45" s="56">
        <f t="shared" si="6"/>
        <v>0</v>
      </c>
      <c r="AL45" s="56">
        <f t="shared" si="6"/>
        <v>0</v>
      </c>
      <c r="AM45" s="56">
        <f t="shared" si="6"/>
        <v>0</v>
      </c>
      <c r="AN45" s="56">
        <f t="shared" si="6"/>
        <v>0</v>
      </c>
      <c r="AO45" s="56">
        <f t="shared" si="6"/>
        <v>0</v>
      </c>
      <c r="AP45" s="56">
        <f t="shared" si="6"/>
        <v>0</v>
      </c>
      <c r="AQ45" s="56">
        <f t="shared" si="6"/>
        <v>0</v>
      </c>
      <c r="AR45" s="56">
        <f t="shared" si="6"/>
        <v>0</v>
      </c>
      <c r="AS45" s="56">
        <f t="shared" si="6"/>
        <v>0</v>
      </c>
      <c r="AT45" s="56">
        <f t="shared" si="6"/>
        <v>1</v>
      </c>
      <c r="AU45" s="56">
        <f t="shared" si="6"/>
        <v>0</v>
      </c>
      <c r="AV45" s="56">
        <f t="shared" si="6"/>
        <v>0</v>
      </c>
      <c r="AW45" s="56">
        <f t="shared" si="6"/>
        <v>0</v>
      </c>
      <c r="AX45" s="56">
        <f t="shared" si="6"/>
        <v>0</v>
      </c>
      <c r="AY45" s="56">
        <f t="shared" si="6"/>
        <v>1</v>
      </c>
      <c r="AZ45" s="56">
        <f t="shared" si="6"/>
        <v>0</v>
      </c>
      <c r="BA45" s="56">
        <f t="shared" si="6"/>
        <v>0</v>
      </c>
      <c r="BB45" s="56">
        <f t="shared" si="6"/>
        <v>0</v>
      </c>
      <c r="BC45" s="56">
        <f t="shared" si="6"/>
        <v>0</v>
      </c>
      <c r="BD45" s="56">
        <f t="shared" si="6"/>
        <v>0</v>
      </c>
      <c r="BE45" s="56">
        <f t="shared" si="6"/>
        <v>0</v>
      </c>
      <c r="BF45" s="56">
        <f t="shared" si="6"/>
        <v>0</v>
      </c>
      <c r="BG45" s="56">
        <f t="shared" si="6"/>
        <v>0.5</v>
      </c>
      <c r="BH45" s="56">
        <f t="shared" si="6"/>
        <v>0</v>
      </c>
      <c r="BI45" s="56">
        <f t="shared" si="6"/>
        <v>0</v>
      </c>
      <c r="BJ45" s="56">
        <f t="shared" si="6"/>
        <v>0</v>
      </c>
      <c r="BK45" s="56">
        <f t="shared" si="6"/>
        <v>0</v>
      </c>
      <c r="BL45" s="56">
        <f t="shared" si="6"/>
        <v>0</v>
      </c>
      <c r="BM45" s="56">
        <f t="shared" si="6"/>
        <v>0</v>
      </c>
      <c r="BN45" s="56">
        <f t="shared" si="6"/>
        <v>0</v>
      </c>
      <c r="BO45" s="56">
        <f t="shared" ref="BO45:BS45" si="7">MEDIAN(BO2:BO41)</f>
        <v>0</v>
      </c>
      <c r="BP45" s="56">
        <f t="shared" si="7"/>
        <v>0</v>
      </c>
      <c r="BQ45" s="56">
        <f t="shared" si="7"/>
        <v>0</v>
      </c>
      <c r="BR45" s="56">
        <f t="shared" si="7"/>
        <v>0</v>
      </c>
      <c r="BS45" s="56">
        <f t="shared" si="7"/>
        <v>0</v>
      </c>
    </row>
    <row r="46" spans="1:71">
      <c r="A46" s="53" t="s">
        <v>300</v>
      </c>
      <c r="B46" s="54">
        <f>MODE(B2:B41)</f>
        <v>1</v>
      </c>
      <c r="C46" s="54">
        <f t="shared" ref="C46:BN46" si="8">MODE(C2:C41)</f>
        <v>3</v>
      </c>
      <c r="D46" s="54">
        <f t="shared" si="8"/>
        <v>0</v>
      </c>
      <c r="E46" s="54">
        <f t="shared" si="8"/>
        <v>0</v>
      </c>
      <c r="F46" s="54">
        <f t="shared" si="8"/>
        <v>0</v>
      </c>
      <c r="G46" s="54">
        <f t="shared" si="8"/>
        <v>10</v>
      </c>
      <c r="H46" s="54">
        <f t="shared" si="8"/>
        <v>20</v>
      </c>
      <c r="I46" s="54">
        <f t="shared" si="8"/>
        <v>0</v>
      </c>
      <c r="J46" s="54">
        <f t="shared" si="8"/>
        <v>0</v>
      </c>
      <c r="K46" s="54">
        <f t="shared" si="8"/>
        <v>0</v>
      </c>
      <c r="L46" s="54">
        <f t="shared" si="8"/>
        <v>0</v>
      </c>
      <c r="M46" s="54">
        <f t="shared" si="8"/>
        <v>0</v>
      </c>
      <c r="N46" s="54">
        <f t="shared" si="8"/>
        <v>0</v>
      </c>
      <c r="O46" s="54">
        <f t="shared" si="8"/>
        <v>0</v>
      </c>
      <c r="P46" s="54">
        <f t="shared" si="8"/>
        <v>0</v>
      </c>
      <c r="Q46" s="54">
        <f t="shared" si="8"/>
        <v>0</v>
      </c>
      <c r="R46" s="54">
        <f t="shared" si="8"/>
        <v>0</v>
      </c>
      <c r="S46" s="54">
        <f t="shared" si="8"/>
        <v>1</v>
      </c>
      <c r="T46" s="54">
        <f t="shared" si="8"/>
        <v>0</v>
      </c>
      <c r="U46" s="54">
        <f t="shared" si="8"/>
        <v>0</v>
      </c>
      <c r="V46" s="54">
        <f t="shared" si="8"/>
        <v>0</v>
      </c>
      <c r="W46" s="54">
        <f t="shared" si="8"/>
        <v>0</v>
      </c>
      <c r="X46" s="54">
        <f t="shared" si="8"/>
        <v>0</v>
      </c>
      <c r="Y46" s="54">
        <f t="shared" si="8"/>
        <v>0</v>
      </c>
      <c r="Z46" s="54">
        <f t="shared" si="8"/>
        <v>0</v>
      </c>
      <c r="AA46" s="54">
        <f t="shared" si="8"/>
        <v>0</v>
      </c>
      <c r="AB46" s="54">
        <f t="shared" si="8"/>
        <v>0</v>
      </c>
      <c r="AC46" s="54">
        <f t="shared" si="8"/>
        <v>0</v>
      </c>
      <c r="AD46" s="54">
        <f t="shared" si="8"/>
        <v>0</v>
      </c>
      <c r="AE46" s="54">
        <f t="shared" si="8"/>
        <v>0</v>
      </c>
      <c r="AF46" s="54">
        <f t="shared" si="8"/>
        <v>0</v>
      </c>
      <c r="AG46" s="54">
        <f t="shared" si="8"/>
        <v>0</v>
      </c>
      <c r="AH46" s="54">
        <f t="shared" si="8"/>
        <v>0</v>
      </c>
      <c r="AI46" s="54">
        <f t="shared" si="8"/>
        <v>0</v>
      </c>
      <c r="AJ46" s="54">
        <f t="shared" si="8"/>
        <v>0</v>
      </c>
      <c r="AK46" s="54">
        <f t="shared" si="8"/>
        <v>0</v>
      </c>
      <c r="AL46" s="54">
        <f t="shared" si="8"/>
        <v>0</v>
      </c>
      <c r="AM46" s="54">
        <f t="shared" si="8"/>
        <v>0</v>
      </c>
      <c r="AN46" s="54">
        <f t="shared" si="8"/>
        <v>0</v>
      </c>
      <c r="AO46" s="54">
        <f t="shared" si="8"/>
        <v>0</v>
      </c>
      <c r="AP46" s="54">
        <f t="shared" si="8"/>
        <v>0</v>
      </c>
      <c r="AQ46" s="54">
        <f t="shared" si="8"/>
        <v>0</v>
      </c>
      <c r="AR46" s="54">
        <f t="shared" si="8"/>
        <v>0</v>
      </c>
      <c r="AS46" s="54">
        <f t="shared" si="8"/>
        <v>0</v>
      </c>
      <c r="AT46" s="54">
        <f t="shared" si="8"/>
        <v>1</v>
      </c>
      <c r="AU46" s="54">
        <f t="shared" si="8"/>
        <v>0</v>
      </c>
      <c r="AV46" s="54">
        <f t="shared" si="8"/>
        <v>0</v>
      </c>
      <c r="AW46" s="54">
        <f t="shared" si="8"/>
        <v>0</v>
      </c>
      <c r="AX46" s="54">
        <f t="shared" si="8"/>
        <v>0</v>
      </c>
      <c r="AY46" s="54">
        <f t="shared" si="8"/>
        <v>1</v>
      </c>
      <c r="AZ46" s="54">
        <f t="shared" si="8"/>
        <v>0</v>
      </c>
      <c r="BA46" s="54">
        <f t="shared" si="8"/>
        <v>0</v>
      </c>
      <c r="BB46" s="54">
        <f t="shared" si="8"/>
        <v>0</v>
      </c>
      <c r="BC46" s="54">
        <f t="shared" si="8"/>
        <v>0</v>
      </c>
      <c r="BD46" s="54">
        <f t="shared" si="8"/>
        <v>0</v>
      </c>
      <c r="BE46" s="54">
        <f t="shared" si="8"/>
        <v>0</v>
      </c>
      <c r="BF46" s="54">
        <f t="shared" si="8"/>
        <v>0</v>
      </c>
      <c r="BG46" s="54">
        <f t="shared" si="8"/>
        <v>1</v>
      </c>
      <c r="BH46" s="54">
        <f t="shared" si="8"/>
        <v>0</v>
      </c>
      <c r="BI46" s="54">
        <f t="shared" si="8"/>
        <v>0</v>
      </c>
      <c r="BJ46" s="54">
        <f t="shared" si="8"/>
        <v>0</v>
      </c>
      <c r="BK46" s="54">
        <f t="shared" si="8"/>
        <v>0</v>
      </c>
      <c r="BL46" s="54">
        <f t="shared" si="8"/>
        <v>0</v>
      </c>
      <c r="BM46" s="54">
        <f t="shared" si="8"/>
        <v>0</v>
      </c>
      <c r="BN46" s="54">
        <f t="shared" si="8"/>
        <v>0</v>
      </c>
      <c r="BO46" s="54">
        <f t="shared" ref="BO46:BS46" si="9">MODE(BO2:BO41)</f>
        <v>0</v>
      </c>
      <c r="BP46" s="54">
        <f t="shared" si="9"/>
        <v>0</v>
      </c>
      <c r="BQ46" s="54">
        <f t="shared" si="9"/>
        <v>0</v>
      </c>
      <c r="BR46" s="54">
        <f t="shared" si="9"/>
        <v>0</v>
      </c>
      <c r="BS46" s="54">
        <f t="shared" si="9"/>
        <v>0</v>
      </c>
    </row>
    <row r="47" spans="1:71">
      <c r="A47" s="53" t="s">
        <v>301</v>
      </c>
      <c r="B47" s="54">
        <f>MIN(B2:B41)</f>
        <v>1</v>
      </c>
      <c r="C47" s="54">
        <f t="shared" ref="C47:BN47" si="10">MIN(C2:C41)</f>
        <v>1</v>
      </c>
      <c r="D47" s="54">
        <f t="shared" si="10"/>
        <v>0</v>
      </c>
      <c r="E47" s="54">
        <f t="shared" si="10"/>
        <v>0</v>
      </c>
      <c r="F47" s="54">
        <f t="shared" si="10"/>
        <v>0</v>
      </c>
      <c r="G47" s="54">
        <f t="shared" si="10"/>
        <v>0</v>
      </c>
      <c r="H47" s="54">
        <f t="shared" si="10"/>
        <v>0</v>
      </c>
      <c r="I47" s="54">
        <f t="shared" si="10"/>
        <v>0</v>
      </c>
      <c r="J47" s="54">
        <f t="shared" si="10"/>
        <v>0</v>
      </c>
      <c r="K47" s="54">
        <f t="shared" si="10"/>
        <v>0</v>
      </c>
      <c r="L47" s="54">
        <f t="shared" si="10"/>
        <v>0</v>
      </c>
      <c r="M47" s="54">
        <f t="shared" si="10"/>
        <v>0</v>
      </c>
      <c r="N47" s="54">
        <f t="shared" si="10"/>
        <v>0</v>
      </c>
      <c r="O47" s="54">
        <f t="shared" si="10"/>
        <v>0</v>
      </c>
      <c r="P47" s="54">
        <f t="shared" si="10"/>
        <v>0</v>
      </c>
      <c r="Q47" s="54">
        <f t="shared" si="10"/>
        <v>0</v>
      </c>
      <c r="R47" s="54">
        <f t="shared" si="10"/>
        <v>0</v>
      </c>
      <c r="S47" s="54">
        <f t="shared" si="10"/>
        <v>0</v>
      </c>
      <c r="T47" s="54">
        <f t="shared" si="10"/>
        <v>0</v>
      </c>
      <c r="U47" s="54">
        <f t="shared" si="10"/>
        <v>0</v>
      </c>
      <c r="V47" s="54">
        <f t="shared" si="10"/>
        <v>0</v>
      </c>
      <c r="W47" s="54">
        <f t="shared" si="10"/>
        <v>0</v>
      </c>
      <c r="X47" s="54">
        <f t="shared" si="10"/>
        <v>0</v>
      </c>
      <c r="Y47" s="54">
        <f t="shared" si="10"/>
        <v>0</v>
      </c>
      <c r="Z47" s="54">
        <f t="shared" si="10"/>
        <v>0</v>
      </c>
      <c r="AA47" s="54">
        <f t="shared" si="10"/>
        <v>0</v>
      </c>
      <c r="AB47" s="54">
        <f t="shared" si="10"/>
        <v>0</v>
      </c>
      <c r="AC47" s="54">
        <f t="shared" si="10"/>
        <v>0</v>
      </c>
      <c r="AD47" s="54">
        <f t="shared" si="10"/>
        <v>0</v>
      </c>
      <c r="AE47" s="54">
        <f t="shared" si="10"/>
        <v>0</v>
      </c>
      <c r="AF47" s="54">
        <f t="shared" si="10"/>
        <v>0</v>
      </c>
      <c r="AG47" s="54">
        <f t="shared" si="10"/>
        <v>0</v>
      </c>
      <c r="AH47" s="54">
        <f t="shared" si="10"/>
        <v>0</v>
      </c>
      <c r="AI47" s="54">
        <f t="shared" si="10"/>
        <v>0</v>
      </c>
      <c r="AJ47" s="54">
        <f t="shared" si="10"/>
        <v>0</v>
      </c>
      <c r="AK47" s="54">
        <f t="shared" si="10"/>
        <v>0</v>
      </c>
      <c r="AL47" s="54">
        <f t="shared" si="10"/>
        <v>0</v>
      </c>
      <c r="AM47" s="54">
        <f t="shared" si="10"/>
        <v>0</v>
      </c>
      <c r="AN47" s="54">
        <f t="shared" si="10"/>
        <v>0</v>
      </c>
      <c r="AO47" s="54">
        <f t="shared" si="10"/>
        <v>0</v>
      </c>
      <c r="AP47" s="54">
        <f t="shared" si="10"/>
        <v>0</v>
      </c>
      <c r="AQ47" s="54">
        <f t="shared" si="10"/>
        <v>0</v>
      </c>
      <c r="AR47" s="54">
        <f t="shared" si="10"/>
        <v>0</v>
      </c>
      <c r="AS47" s="54">
        <f t="shared" si="10"/>
        <v>0</v>
      </c>
      <c r="AT47" s="54">
        <f t="shared" si="10"/>
        <v>0</v>
      </c>
      <c r="AU47" s="54">
        <f t="shared" si="10"/>
        <v>0</v>
      </c>
      <c r="AV47" s="54">
        <f t="shared" si="10"/>
        <v>0</v>
      </c>
      <c r="AW47" s="54">
        <f t="shared" si="10"/>
        <v>0</v>
      </c>
      <c r="AX47" s="54">
        <f t="shared" si="10"/>
        <v>0</v>
      </c>
      <c r="AY47" s="54">
        <f t="shared" si="10"/>
        <v>0</v>
      </c>
      <c r="AZ47" s="54">
        <f t="shared" si="10"/>
        <v>0</v>
      </c>
      <c r="BA47" s="54">
        <f t="shared" si="10"/>
        <v>0</v>
      </c>
      <c r="BB47" s="54">
        <f t="shared" si="10"/>
        <v>0</v>
      </c>
      <c r="BC47" s="54">
        <f t="shared" si="10"/>
        <v>0</v>
      </c>
      <c r="BD47" s="54">
        <f t="shared" si="10"/>
        <v>0</v>
      </c>
      <c r="BE47" s="54">
        <f t="shared" si="10"/>
        <v>0</v>
      </c>
      <c r="BF47" s="54">
        <f t="shared" si="10"/>
        <v>0</v>
      </c>
      <c r="BG47" s="54">
        <f t="shared" si="10"/>
        <v>0</v>
      </c>
      <c r="BH47" s="54">
        <f t="shared" si="10"/>
        <v>0</v>
      </c>
      <c r="BI47" s="54">
        <f t="shared" si="10"/>
        <v>0</v>
      </c>
      <c r="BJ47" s="54">
        <f t="shared" si="10"/>
        <v>0</v>
      </c>
      <c r="BK47" s="54">
        <f t="shared" si="10"/>
        <v>0</v>
      </c>
      <c r="BL47" s="54">
        <f t="shared" si="10"/>
        <v>0</v>
      </c>
      <c r="BM47" s="54">
        <f t="shared" si="10"/>
        <v>0</v>
      </c>
      <c r="BN47" s="54">
        <f t="shared" si="10"/>
        <v>0</v>
      </c>
      <c r="BO47" s="54">
        <f t="shared" ref="BO47:BS47" si="11">MIN(BO2:BO41)</f>
        <v>0</v>
      </c>
      <c r="BP47" s="54">
        <f t="shared" si="11"/>
        <v>0</v>
      </c>
      <c r="BQ47" s="54">
        <f t="shared" si="11"/>
        <v>0</v>
      </c>
      <c r="BR47" s="54">
        <f t="shared" si="11"/>
        <v>0</v>
      </c>
      <c r="BS47" s="54">
        <f t="shared" si="11"/>
        <v>0</v>
      </c>
    </row>
    <row r="48" spans="1:71">
      <c r="A48" s="53" t="s">
        <v>302</v>
      </c>
      <c r="B48" s="54">
        <f>MAX(B2:B41)</f>
        <v>2</v>
      </c>
      <c r="C48" s="54">
        <f t="shared" ref="C48:BN48" si="12">MAX(C2:C41)</f>
        <v>4</v>
      </c>
      <c r="D48" s="54">
        <f t="shared" si="12"/>
        <v>46</v>
      </c>
      <c r="E48" s="54">
        <f t="shared" si="12"/>
        <v>20</v>
      </c>
      <c r="F48" s="54">
        <f t="shared" si="12"/>
        <v>87</v>
      </c>
      <c r="G48" s="54">
        <f t="shared" si="12"/>
        <v>30</v>
      </c>
      <c r="H48" s="54">
        <f t="shared" si="12"/>
        <v>40</v>
      </c>
      <c r="I48" s="54">
        <f t="shared" si="12"/>
        <v>20</v>
      </c>
      <c r="J48" s="54">
        <f t="shared" si="12"/>
        <v>20</v>
      </c>
      <c r="K48" s="54">
        <f t="shared" si="12"/>
        <v>30</v>
      </c>
      <c r="L48" s="54">
        <f t="shared" si="12"/>
        <v>30</v>
      </c>
      <c r="M48" s="54">
        <f t="shared" si="12"/>
        <v>120</v>
      </c>
      <c r="N48" s="54">
        <f t="shared" si="12"/>
        <v>80</v>
      </c>
      <c r="O48" s="54">
        <f t="shared" si="12"/>
        <v>9</v>
      </c>
      <c r="P48" s="54">
        <f t="shared" si="12"/>
        <v>79</v>
      </c>
      <c r="Q48" s="54">
        <f t="shared" si="12"/>
        <v>134</v>
      </c>
      <c r="R48" s="54">
        <f t="shared" si="12"/>
        <v>1</v>
      </c>
      <c r="S48" s="54">
        <f t="shared" si="12"/>
        <v>1</v>
      </c>
      <c r="T48" s="54">
        <f t="shared" si="12"/>
        <v>1</v>
      </c>
      <c r="U48" s="54">
        <f t="shared" si="12"/>
        <v>1</v>
      </c>
      <c r="V48" s="54">
        <f t="shared" si="12"/>
        <v>1</v>
      </c>
      <c r="W48" s="54">
        <f t="shared" si="12"/>
        <v>1</v>
      </c>
      <c r="X48" s="54">
        <f t="shared" si="12"/>
        <v>1</v>
      </c>
      <c r="Y48" s="54">
        <f t="shared" si="12"/>
        <v>1</v>
      </c>
      <c r="Z48" s="54">
        <f t="shared" si="12"/>
        <v>1</v>
      </c>
      <c r="AA48" s="54">
        <f t="shared" si="12"/>
        <v>1</v>
      </c>
      <c r="AB48" s="54">
        <f t="shared" si="12"/>
        <v>1</v>
      </c>
      <c r="AC48" s="54">
        <f t="shared" si="12"/>
        <v>1</v>
      </c>
      <c r="AD48" s="54">
        <f t="shared" si="12"/>
        <v>1</v>
      </c>
      <c r="AE48" s="54">
        <f t="shared" si="12"/>
        <v>1</v>
      </c>
      <c r="AF48" s="54">
        <f t="shared" si="12"/>
        <v>1</v>
      </c>
      <c r="AG48" s="54">
        <f t="shared" si="12"/>
        <v>1</v>
      </c>
      <c r="AH48" s="54">
        <f t="shared" si="12"/>
        <v>1</v>
      </c>
      <c r="AI48" s="54">
        <f t="shared" si="12"/>
        <v>1</v>
      </c>
      <c r="AJ48" s="54">
        <f t="shared" si="12"/>
        <v>1</v>
      </c>
      <c r="AK48" s="54">
        <f t="shared" si="12"/>
        <v>1</v>
      </c>
      <c r="AL48" s="54">
        <f t="shared" si="12"/>
        <v>1</v>
      </c>
      <c r="AM48" s="54">
        <f t="shared" si="12"/>
        <v>1</v>
      </c>
      <c r="AN48" s="54">
        <f t="shared" si="12"/>
        <v>1</v>
      </c>
      <c r="AO48" s="54">
        <f t="shared" si="12"/>
        <v>1</v>
      </c>
      <c r="AP48" s="54">
        <f t="shared" si="12"/>
        <v>1</v>
      </c>
      <c r="AQ48" s="54">
        <f t="shared" si="12"/>
        <v>1</v>
      </c>
      <c r="AR48" s="54">
        <f t="shared" si="12"/>
        <v>1</v>
      </c>
      <c r="AS48" s="54">
        <f t="shared" si="12"/>
        <v>0</v>
      </c>
      <c r="AT48" s="54">
        <f t="shared" si="12"/>
        <v>1</v>
      </c>
      <c r="AU48" s="54">
        <f t="shared" si="12"/>
        <v>1</v>
      </c>
      <c r="AV48" s="54">
        <f t="shared" si="12"/>
        <v>7</v>
      </c>
      <c r="AW48" s="54">
        <f t="shared" si="12"/>
        <v>1</v>
      </c>
      <c r="AX48" s="54">
        <f t="shared" si="12"/>
        <v>1</v>
      </c>
      <c r="AY48" s="54">
        <f t="shared" si="12"/>
        <v>1</v>
      </c>
      <c r="AZ48" s="54">
        <f t="shared" si="12"/>
        <v>1</v>
      </c>
      <c r="BA48" s="54">
        <f t="shared" si="12"/>
        <v>1</v>
      </c>
      <c r="BB48" s="54">
        <f t="shared" si="12"/>
        <v>1</v>
      </c>
      <c r="BC48" s="54">
        <f t="shared" si="12"/>
        <v>1</v>
      </c>
      <c r="BD48" s="54">
        <f t="shared" si="12"/>
        <v>1</v>
      </c>
      <c r="BE48" s="54">
        <f t="shared" si="12"/>
        <v>1</v>
      </c>
      <c r="BF48" s="54">
        <f t="shared" si="12"/>
        <v>1</v>
      </c>
      <c r="BG48" s="54">
        <f t="shared" si="12"/>
        <v>1</v>
      </c>
      <c r="BH48" s="54">
        <f t="shared" si="12"/>
        <v>1</v>
      </c>
      <c r="BI48" s="54">
        <f t="shared" si="12"/>
        <v>1</v>
      </c>
      <c r="BJ48" s="54">
        <f t="shared" si="12"/>
        <v>1</v>
      </c>
      <c r="BK48" s="54">
        <f t="shared" si="12"/>
        <v>1</v>
      </c>
      <c r="BL48" s="54">
        <f t="shared" si="12"/>
        <v>1</v>
      </c>
      <c r="BM48" s="54">
        <f t="shared" si="12"/>
        <v>1</v>
      </c>
      <c r="BN48" s="54">
        <f t="shared" si="12"/>
        <v>1</v>
      </c>
      <c r="BO48" s="54">
        <f t="shared" ref="BO48:BS48" si="13">MAX(BO2:BO41)</f>
        <v>1</v>
      </c>
      <c r="BP48" s="54">
        <f t="shared" si="13"/>
        <v>1</v>
      </c>
      <c r="BQ48" s="54">
        <f t="shared" si="13"/>
        <v>1</v>
      </c>
      <c r="BR48" s="54">
        <f t="shared" si="13"/>
        <v>1</v>
      </c>
      <c r="BS48" s="54">
        <f t="shared" si="13"/>
        <v>1</v>
      </c>
    </row>
  </sheetData>
  <phoneticPr fontId="1"/>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sheetPr>
    <tabColor rgb="FFFFFF00"/>
  </sheetPr>
  <dimension ref="A1:BY57"/>
  <sheetViews>
    <sheetView workbookViewId="0">
      <pane xSplit="1" ySplit="3" topLeftCell="B41" activePane="bottomRight" state="frozen"/>
      <selection pane="topRight" activeCell="B1" sqref="B1"/>
      <selection pane="bottomLeft" activeCell="A4" sqref="A4"/>
      <selection pane="bottomRight" activeCell="G59" sqref="G59"/>
    </sheetView>
  </sheetViews>
  <sheetFormatPr defaultRowHeight="15"/>
  <cols>
    <col min="1" max="1" width="9.5" style="22" customWidth="1"/>
    <col min="2" max="4" width="7.25" style="22" customWidth="1"/>
    <col min="5" max="5" width="12.25" style="22" customWidth="1"/>
    <col min="6" max="7" width="7.25" style="22" customWidth="1"/>
    <col min="8" max="28" width="7.25" style="22" hidden="1" customWidth="1"/>
    <col min="29" max="29" width="8.25" style="22" customWidth="1"/>
    <col min="30" max="31" width="7.25" style="22" customWidth="1"/>
    <col min="32" max="77" width="7.25" style="22" hidden="1" customWidth="1"/>
    <col min="78" max="16384" width="9" style="1"/>
  </cols>
  <sheetData>
    <row r="1" spans="1:77">
      <c r="A1" s="24" t="s">
        <v>244</v>
      </c>
      <c r="B1" s="24"/>
      <c r="C1" s="25" t="s">
        <v>242</v>
      </c>
      <c r="D1" s="25"/>
      <c r="E1" s="25"/>
      <c r="F1" s="25" t="s">
        <v>287</v>
      </c>
      <c r="G1" s="25"/>
      <c r="H1" s="25" t="s">
        <v>8</v>
      </c>
      <c r="I1" s="25" t="s">
        <v>16</v>
      </c>
      <c r="J1" s="25" t="s">
        <v>17</v>
      </c>
      <c r="K1" s="25" t="s">
        <v>18</v>
      </c>
      <c r="L1" s="25" t="s">
        <v>19</v>
      </c>
      <c r="M1" s="25" t="s">
        <v>20</v>
      </c>
      <c r="N1" s="25" t="s">
        <v>21</v>
      </c>
      <c r="O1" s="25" t="s">
        <v>22</v>
      </c>
      <c r="P1" s="25" t="s">
        <v>23</v>
      </c>
      <c r="Q1" s="48" t="s">
        <v>24</v>
      </c>
      <c r="R1" s="45" t="s">
        <v>25</v>
      </c>
      <c r="S1" s="25" t="s">
        <v>26</v>
      </c>
      <c r="T1" s="25" t="s">
        <v>272</v>
      </c>
      <c r="U1" s="25" t="s">
        <v>274</v>
      </c>
      <c r="V1" s="25" t="s">
        <v>265</v>
      </c>
      <c r="W1" s="25" t="s">
        <v>266</v>
      </c>
      <c r="X1" s="25" t="s">
        <v>267</v>
      </c>
      <c r="Y1" s="25" t="s">
        <v>268</v>
      </c>
      <c r="Z1" s="25" t="s">
        <v>269</v>
      </c>
      <c r="AA1" s="25" t="s">
        <v>270</v>
      </c>
      <c r="AB1" s="25" t="s">
        <v>271</v>
      </c>
      <c r="AC1" s="25"/>
      <c r="AD1" s="25" t="s">
        <v>257</v>
      </c>
      <c r="AE1" s="25"/>
      <c r="AF1" s="25" t="s">
        <v>258</v>
      </c>
      <c r="AG1" s="25" t="s">
        <v>259</v>
      </c>
      <c r="AH1" s="25" t="s">
        <v>260</v>
      </c>
      <c r="AI1" s="25" t="s">
        <v>261</v>
      </c>
      <c r="AJ1" s="25" t="s">
        <v>262</v>
      </c>
      <c r="AK1" s="25" t="s">
        <v>263</v>
      </c>
      <c r="AL1" s="25" t="s">
        <v>264</v>
      </c>
      <c r="AM1" s="25" t="s">
        <v>73</v>
      </c>
      <c r="AN1" s="25" t="s">
        <v>74</v>
      </c>
      <c r="AO1" s="25" t="s">
        <v>75</v>
      </c>
      <c r="AP1" s="25" t="s">
        <v>76</v>
      </c>
      <c r="AQ1" s="25" t="s">
        <v>77</v>
      </c>
      <c r="AR1" s="25" t="s">
        <v>78</v>
      </c>
      <c r="AS1" s="25" t="s">
        <v>79</v>
      </c>
      <c r="AT1" s="25" t="s">
        <v>80</v>
      </c>
      <c r="AU1" s="25" t="s">
        <v>243</v>
      </c>
      <c r="AV1" s="25" t="s">
        <v>253</v>
      </c>
      <c r="AW1" s="25" t="s">
        <v>254</v>
      </c>
      <c r="AX1" s="25" t="s">
        <v>255</v>
      </c>
      <c r="AY1" s="25" t="s">
        <v>256</v>
      </c>
      <c r="AZ1" s="25" t="s">
        <v>91</v>
      </c>
      <c r="BA1" s="25" t="s">
        <v>92</v>
      </c>
      <c r="BB1" s="25" t="s">
        <v>93</v>
      </c>
      <c r="BC1" s="25" t="s">
        <v>94</v>
      </c>
      <c r="BD1" s="25" t="s">
        <v>95</v>
      </c>
      <c r="BE1" s="25" t="s">
        <v>96</v>
      </c>
      <c r="BF1" s="25" t="s">
        <v>97</v>
      </c>
      <c r="BG1" s="25" t="s">
        <v>98</v>
      </c>
      <c r="BH1" s="25" t="s">
        <v>245</v>
      </c>
      <c r="BI1" s="25" t="s">
        <v>246</v>
      </c>
      <c r="BJ1" s="25" t="s">
        <v>247</v>
      </c>
      <c r="BK1" s="25" t="s">
        <v>248</v>
      </c>
      <c r="BL1" s="25" t="s">
        <v>249</v>
      </c>
      <c r="BM1" s="25" t="s">
        <v>250</v>
      </c>
      <c r="BN1" s="24" t="s">
        <v>251</v>
      </c>
      <c r="BO1" s="25" t="s">
        <v>125</v>
      </c>
      <c r="BP1" s="25" t="s">
        <v>126</v>
      </c>
      <c r="BQ1" s="25" t="s">
        <v>127</v>
      </c>
      <c r="BR1" s="25" t="s">
        <v>128</v>
      </c>
      <c r="BS1" s="25" t="s">
        <v>129</v>
      </c>
      <c r="BT1" s="25" t="s">
        <v>130</v>
      </c>
      <c r="BU1" s="25" t="s">
        <v>131</v>
      </c>
      <c r="BV1" s="25" t="s">
        <v>132</v>
      </c>
      <c r="BW1" s="25" t="s">
        <v>133</v>
      </c>
      <c r="BX1" s="25" t="s">
        <v>134</v>
      </c>
      <c r="BY1" s="25" t="s">
        <v>135</v>
      </c>
    </row>
    <row r="2" spans="1:77">
      <c r="A2" s="24">
        <v>1</v>
      </c>
      <c r="B2" s="46"/>
      <c r="C2" s="46">
        <v>1</v>
      </c>
      <c r="D2" s="46"/>
      <c r="E2" s="46"/>
      <c r="F2" s="46">
        <v>2</v>
      </c>
      <c r="G2" s="46"/>
      <c r="H2" s="46">
        <v>7</v>
      </c>
      <c r="I2" s="46">
        <v>0</v>
      </c>
      <c r="J2" s="46">
        <v>0</v>
      </c>
      <c r="K2" s="46">
        <v>20</v>
      </c>
      <c r="L2" s="46">
        <v>30</v>
      </c>
      <c r="M2" s="46">
        <v>0</v>
      </c>
      <c r="N2" s="46">
        <v>0</v>
      </c>
      <c r="O2" s="46">
        <v>0</v>
      </c>
      <c r="P2" s="46">
        <v>0</v>
      </c>
      <c r="Q2" s="46">
        <v>0</v>
      </c>
      <c r="R2" s="46">
        <v>0</v>
      </c>
      <c r="S2" s="46">
        <v>0</v>
      </c>
      <c r="T2" s="46">
        <v>43</v>
      </c>
      <c r="U2" s="46">
        <v>82</v>
      </c>
      <c r="V2" s="46">
        <v>0</v>
      </c>
      <c r="W2" s="46">
        <v>1</v>
      </c>
      <c r="X2" s="46">
        <v>0</v>
      </c>
      <c r="Y2" s="46">
        <v>0</v>
      </c>
      <c r="Z2" s="46">
        <v>1</v>
      </c>
      <c r="AA2" s="46">
        <v>0</v>
      </c>
      <c r="AB2" s="46">
        <v>0</v>
      </c>
      <c r="AC2" s="46"/>
      <c r="AD2" s="46">
        <v>0</v>
      </c>
      <c r="AE2" s="46"/>
      <c r="AF2" s="46">
        <v>0</v>
      </c>
      <c r="AG2" s="46">
        <v>0</v>
      </c>
      <c r="AH2" s="46">
        <v>0</v>
      </c>
      <c r="AI2" s="46">
        <v>0</v>
      </c>
      <c r="AJ2" s="46">
        <v>0</v>
      </c>
      <c r="AK2" s="46">
        <v>0</v>
      </c>
      <c r="AL2" s="46">
        <v>0</v>
      </c>
      <c r="AM2" s="46">
        <v>0</v>
      </c>
      <c r="AN2" s="46">
        <v>0</v>
      </c>
      <c r="AO2" s="46">
        <v>0</v>
      </c>
      <c r="AP2" s="46">
        <v>0</v>
      </c>
      <c r="AQ2" s="46">
        <v>0</v>
      </c>
      <c r="AR2" s="46">
        <v>0</v>
      </c>
      <c r="AS2" s="46">
        <v>0</v>
      </c>
      <c r="AT2" s="46">
        <v>0</v>
      </c>
      <c r="AU2" s="46">
        <v>0</v>
      </c>
      <c r="AV2" s="46">
        <v>0</v>
      </c>
      <c r="AW2" s="46">
        <v>0</v>
      </c>
      <c r="AX2" s="46">
        <v>0</v>
      </c>
      <c r="AY2" s="46">
        <v>0</v>
      </c>
      <c r="AZ2" s="46">
        <v>1</v>
      </c>
      <c r="BA2" s="46">
        <v>1</v>
      </c>
      <c r="BB2" s="46">
        <v>0</v>
      </c>
      <c r="BC2" s="46">
        <v>1</v>
      </c>
      <c r="BD2" s="46">
        <v>0</v>
      </c>
      <c r="BE2" s="46">
        <v>0</v>
      </c>
      <c r="BF2" s="46">
        <v>0</v>
      </c>
      <c r="BG2" s="46">
        <v>0</v>
      </c>
      <c r="BH2" s="46">
        <v>0</v>
      </c>
      <c r="BI2" s="46">
        <v>0</v>
      </c>
      <c r="BJ2" s="46">
        <v>0</v>
      </c>
      <c r="BK2" s="46">
        <v>0</v>
      </c>
      <c r="BL2" s="46">
        <v>1</v>
      </c>
      <c r="BM2" s="46">
        <v>1</v>
      </c>
      <c r="BN2" s="46">
        <v>0</v>
      </c>
      <c r="BO2" s="46">
        <v>0</v>
      </c>
      <c r="BP2" s="46">
        <v>0</v>
      </c>
      <c r="BQ2" s="46">
        <v>0</v>
      </c>
      <c r="BR2" s="46">
        <v>1</v>
      </c>
      <c r="BS2" s="46">
        <v>0</v>
      </c>
      <c r="BT2" s="46">
        <v>0</v>
      </c>
      <c r="BU2" s="46">
        <v>0</v>
      </c>
      <c r="BV2" s="46">
        <v>0</v>
      </c>
      <c r="BW2" s="46">
        <v>0</v>
      </c>
      <c r="BX2" s="46">
        <v>0</v>
      </c>
      <c r="BY2" s="46">
        <v>0</v>
      </c>
    </row>
    <row r="3" spans="1:77">
      <c r="A3" s="24">
        <v>2</v>
      </c>
      <c r="B3" s="46"/>
      <c r="C3" s="46">
        <v>1</v>
      </c>
      <c r="D3" s="46"/>
      <c r="E3" s="46"/>
      <c r="F3" s="46">
        <v>4</v>
      </c>
      <c r="G3" s="46"/>
      <c r="H3" s="46">
        <v>2</v>
      </c>
      <c r="I3" s="46">
        <v>0</v>
      </c>
      <c r="J3" s="46">
        <v>0</v>
      </c>
      <c r="K3" s="46">
        <v>20</v>
      </c>
      <c r="L3" s="46">
        <v>0</v>
      </c>
      <c r="M3" s="46">
        <v>0</v>
      </c>
      <c r="N3" s="46">
        <v>0</v>
      </c>
      <c r="O3" s="46">
        <v>0</v>
      </c>
      <c r="P3" s="46">
        <v>0</v>
      </c>
      <c r="Q3" s="46">
        <v>120</v>
      </c>
      <c r="R3" s="46">
        <v>0</v>
      </c>
      <c r="S3" s="46">
        <v>2</v>
      </c>
      <c r="T3" s="46">
        <v>53</v>
      </c>
      <c r="U3" s="46">
        <v>43</v>
      </c>
      <c r="V3" s="46">
        <v>1</v>
      </c>
      <c r="W3" s="46">
        <v>0</v>
      </c>
      <c r="X3" s="46">
        <v>0</v>
      </c>
      <c r="Y3" s="46">
        <v>0</v>
      </c>
      <c r="Z3" s="46">
        <v>1</v>
      </c>
      <c r="AA3" s="46">
        <v>0</v>
      </c>
      <c r="AB3" s="46">
        <v>0</v>
      </c>
      <c r="AC3" s="46"/>
      <c r="AD3" s="46">
        <v>0</v>
      </c>
      <c r="AE3" s="46"/>
      <c r="AF3" s="46">
        <v>0</v>
      </c>
      <c r="AG3" s="46">
        <v>0</v>
      </c>
      <c r="AH3" s="46">
        <v>0</v>
      </c>
      <c r="AI3" s="46">
        <v>0</v>
      </c>
      <c r="AJ3" s="46">
        <v>0</v>
      </c>
      <c r="AK3" s="46">
        <v>0</v>
      </c>
      <c r="AL3" s="46">
        <v>0</v>
      </c>
      <c r="AM3" s="46">
        <v>0</v>
      </c>
      <c r="AN3" s="46">
        <v>0</v>
      </c>
      <c r="AO3" s="46">
        <v>0</v>
      </c>
      <c r="AP3" s="46">
        <v>0</v>
      </c>
      <c r="AQ3" s="46">
        <v>0</v>
      </c>
      <c r="AR3" s="46">
        <v>0</v>
      </c>
      <c r="AS3" s="46">
        <v>0</v>
      </c>
      <c r="AT3" s="46">
        <v>0</v>
      </c>
      <c r="AU3" s="46">
        <v>1</v>
      </c>
      <c r="AV3" s="46">
        <v>0</v>
      </c>
      <c r="AW3" s="46">
        <v>0</v>
      </c>
      <c r="AX3" s="46">
        <v>0</v>
      </c>
      <c r="AY3" s="46">
        <v>0</v>
      </c>
      <c r="AZ3" s="46">
        <v>1</v>
      </c>
      <c r="BA3" s="46">
        <v>0</v>
      </c>
      <c r="BB3" s="46">
        <v>0</v>
      </c>
      <c r="BC3" s="46">
        <v>0</v>
      </c>
      <c r="BD3" s="46">
        <v>0</v>
      </c>
      <c r="BE3" s="46">
        <v>1</v>
      </c>
      <c r="BF3" s="46">
        <v>0</v>
      </c>
      <c r="BG3" s="46">
        <v>0</v>
      </c>
      <c r="BH3" s="46">
        <v>0</v>
      </c>
      <c r="BI3" s="46">
        <v>0</v>
      </c>
      <c r="BJ3" s="46">
        <v>1</v>
      </c>
      <c r="BK3" s="46">
        <v>0</v>
      </c>
      <c r="BL3" s="46">
        <v>1</v>
      </c>
      <c r="BM3" s="46">
        <v>1</v>
      </c>
      <c r="BN3" s="46">
        <v>0</v>
      </c>
      <c r="BO3" s="46">
        <v>1</v>
      </c>
      <c r="BP3" s="46">
        <v>0</v>
      </c>
      <c r="BQ3" s="46">
        <v>0</v>
      </c>
      <c r="BR3" s="46">
        <v>0</v>
      </c>
      <c r="BS3" s="46">
        <v>0</v>
      </c>
      <c r="BT3" s="46">
        <v>0</v>
      </c>
      <c r="BU3" s="46">
        <v>0</v>
      </c>
      <c r="BV3" s="46">
        <v>0</v>
      </c>
      <c r="BW3" s="46">
        <v>0</v>
      </c>
      <c r="BX3" s="46">
        <v>0</v>
      </c>
      <c r="BY3" s="46">
        <v>1</v>
      </c>
    </row>
    <row r="4" spans="1:77">
      <c r="A4" s="24">
        <v>3</v>
      </c>
      <c r="B4" s="46"/>
      <c r="C4" s="46">
        <v>1</v>
      </c>
      <c r="D4" s="46"/>
      <c r="E4" s="46"/>
      <c r="F4" s="46">
        <v>4</v>
      </c>
      <c r="G4" s="46"/>
      <c r="H4" s="46">
        <v>30</v>
      </c>
      <c r="I4" s="46">
        <v>20</v>
      </c>
      <c r="J4" s="46">
        <v>0</v>
      </c>
      <c r="K4" s="46">
        <v>20</v>
      </c>
      <c r="L4" s="46">
        <v>20</v>
      </c>
      <c r="M4" s="46">
        <v>15</v>
      </c>
      <c r="N4" s="46">
        <v>15</v>
      </c>
      <c r="O4" s="46">
        <v>20</v>
      </c>
      <c r="P4" s="46">
        <v>10</v>
      </c>
      <c r="Q4" s="46">
        <v>10</v>
      </c>
      <c r="R4" s="46">
        <v>15</v>
      </c>
      <c r="S4" s="46">
        <v>0</v>
      </c>
      <c r="T4" s="46">
        <v>41</v>
      </c>
      <c r="U4" s="46">
        <v>33</v>
      </c>
      <c r="V4" s="46">
        <v>0</v>
      </c>
      <c r="W4" s="46">
        <v>0</v>
      </c>
      <c r="X4" s="46">
        <v>0</v>
      </c>
      <c r="Y4" s="46">
        <v>0</v>
      </c>
      <c r="Z4" s="46">
        <v>0</v>
      </c>
      <c r="AA4" s="46">
        <v>0</v>
      </c>
      <c r="AB4" s="46">
        <v>0</v>
      </c>
      <c r="AC4" s="46"/>
      <c r="AD4" s="46">
        <v>0</v>
      </c>
      <c r="AE4" s="46"/>
      <c r="AF4" s="46">
        <v>0</v>
      </c>
      <c r="AG4" s="46">
        <v>0</v>
      </c>
      <c r="AH4" s="46">
        <v>0</v>
      </c>
      <c r="AI4" s="46">
        <v>0</v>
      </c>
      <c r="AJ4" s="46">
        <v>0</v>
      </c>
      <c r="AK4" s="46">
        <v>0</v>
      </c>
      <c r="AL4" s="46">
        <v>0</v>
      </c>
      <c r="AM4" s="46">
        <v>0</v>
      </c>
      <c r="AN4" s="46">
        <v>0</v>
      </c>
      <c r="AO4" s="46">
        <v>1</v>
      </c>
      <c r="AP4" s="46">
        <v>1</v>
      </c>
      <c r="AQ4" s="46">
        <v>0</v>
      </c>
      <c r="AR4" s="46">
        <v>0</v>
      </c>
      <c r="AS4" s="46">
        <v>0</v>
      </c>
      <c r="AT4" s="46">
        <v>0</v>
      </c>
      <c r="AU4" s="46">
        <v>0</v>
      </c>
      <c r="AV4" s="46">
        <v>1</v>
      </c>
      <c r="AW4" s="46">
        <v>1</v>
      </c>
      <c r="AX4" s="46">
        <v>0</v>
      </c>
      <c r="AY4" s="46">
        <v>0</v>
      </c>
      <c r="AZ4" s="46">
        <v>1</v>
      </c>
      <c r="BA4" s="46">
        <v>1</v>
      </c>
      <c r="BB4" s="46">
        <v>0</v>
      </c>
      <c r="BC4" s="46">
        <v>0</v>
      </c>
      <c r="BD4" s="46">
        <v>0</v>
      </c>
      <c r="BE4" s="46">
        <v>0</v>
      </c>
      <c r="BF4" s="46">
        <v>1</v>
      </c>
      <c r="BG4" s="46">
        <v>0</v>
      </c>
      <c r="BH4" s="46">
        <v>0</v>
      </c>
      <c r="BI4" s="46">
        <v>0</v>
      </c>
      <c r="BJ4" s="46">
        <v>1</v>
      </c>
      <c r="BK4" s="46">
        <v>0</v>
      </c>
      <c r="BL4" s="46">
        <v>0</v>
      </c>
      <c r="BM4" s="46">
        <v>0</v>
      </c>
      <c r="BN4" s="46">
        <v>0</v>
      </c>
      <c r="BO4" s="46">
        <v>0</v>
      </c>
      <c r="BP4" s="46">
        <v>0</v>
      </c>
      <c r="BQ4" s="46">
        <v>0</v>
      </c>
      <c r="BR4" s="46">
        <v>0</v>
      </c>
      <c r="BS4" s="46">
        <v>0</v>
      </c>
      <c r="BT4" s="46">
        <v>0</v>
      </c>
      <c r="BU4" s="46">
        <v>0</v>
      </c>
      <c r="BV4" s="46">
        <v>0</v>
      </c>
      <c r="BW4" s="46">
        <v>0</v>
      </c>
      <c r="BX4" s="46">
        <v>0</v>
      </c>
      <c r="BY4" s="46">
        <v>0</v>
      </c>
    </row>
    <row r="5" spans="1:77">
      <c r="A5" s="24">
        <v>4</v>
      </c>
      <c r="B5" s="46"/>
      <c r="C5" s="46">
        <v>1</v>
      </c>
      <c r="D5" s="46"/>
      <c r="E5" s="46"/>
      <c r="F5" s="46">
        <v>3</v>
      </c>
      <c r="G5" s="46"/>
      <c r="H5" s="46">
        <v>10</v>
      </c>
      <c r="I5" s="46">
        <v>0</v>
      </c>
      <c r="J5" s="46">
        <v>0</v>
      </c>
      <c r="K5" s="46">
        <v>30</v>
      </c>
      <c r="L5" s="46">
        <v>20</v>
      </c>
      <c r="M5" s="46">
        <v>0</v>
      </c>
      <c r="N5" s="46">
        <v>0</v>
      </c>
      <c r="O5" s="46">
        <v>0</v>
      </c>
      <c r="P5" s="46">
        <v>0</v>
      </c>
      <c r="Q5" s="46">
        <v>0</v>
      </c>
      <c r="R5" s="46">
        <v>30</v>
      </c>
      <c r="S5" s="46">
        <v>0</v>
      </c>
      <c r="T5" s="46">
        <v>61</v>
      </c>
      <c r="U5" s="46">
        <v>52</v>
      </c>
      <c r="V5" s="46">
        <v>1</v>
      </c>
      <c r="W5" s="46">
        <v>1</v>
      </c>
      <c r="X5" s="46">
        <v>1</v>
      </c>
      <c r="Y5" s="46">
        <v>0</v>
      </c>
      <c r="Z5" s="46">
        <v>0</v>
      </c>
      <c r="AA5" s="46">
        <v>1</v>
      </c>
      <c r="AB5" s="46">
        <v>0</v>
      </c>
      <c r="AC5" s="46"/>
      <c r="AD5" s="46">
        <v>0</v>
      </c>
      <c r="AE5" s="46"/>
      <c r="AF5" s="46">
        <v>0</v>
      </c>
      <c r="AG5" s="46">
        <v>0</v>
      </c>
      <c r="AH5" s="46">
        <v>0</v>
      </c>
      <c r="AI5" s="46">
        <v>0</v>
      </c>
      <c r="AJ5" s="46">
        <v>0</v>
      </c>
      <c r="AK5" s="46">
        <v>0</v>
      </c>
      <c r="AL5" s="46">
        <v>0</v>
      </c>
      <c r="AM5" s="46">
        <v>0</v>
      </c>
      <c r="AN5" s="46">
        <v>0</v>
      </c>
      <c r="AO5" s="46">
        <v>0</v>
      </c>
      <c r="AP5" s="46">
        <v>0</v>
      </c>
      <c r="AQ5" s="46">
        <v>0</v>
      </c>
      <c r="AR5" s="46">
        <v>0</v>
      </c>
      <c r="AS5" s="46">
        <v>0</v>
      </c>
      <c r="AT5" s="46">
        <v>0</v>
      </c>
      <c r="AU5" s="46">
        <v>0</v>
      </c>
      <c r="AV5" s="46">
        <v>0</v>
      </c>
      <c r="AW5" s="46">
        <v>0</v>
      </c>
      <c r="AX5" s="46">
        <v>0</v>
      </c>
      <c r="AY5" s="46">
        <v>0</v>
      </c>
      <c r="AZ5" s="46">
        <v>0</v>
      </c>
      <c r="BA5" s="46">
        <v>0</v>
      </c>
      <c r="BB5" s="46">
        <v>0</v>
      </c>
      <c r="BC5" s="46">
        <v>0</v>
      </c>
      <c r="BD5" s="46">
        <v>0</v>
      </c>
      <c r="BE5" s="46">
        <v>1</v>
      </c>
      <c r="BF5" s="46">
        <v>0</v>
      </c>
      <c r="BG5" s="46">
        <v>0</v>
      </c>
      <c r="BH5" s="46">
        <v>0</v>
      </c>
      <c r="BI5" s="46">
        <v>1</v>
      </c>
      <c r="BJ5" s="46">
        <v>0</v>
      </c>
      <c r="BK5" s="46">
        <v>0</v>
      </c>
      <c r="BL5" s="46">
        <v>0</v>
      </c>
      <c r="BM5" s="46">
        <v>0</v>
      </c>
      <c r="BN5" s="46">
        <v>0</v>
      </c>
      <c r="BO5" s="46">
        <v>0</v>
      </c>
      <c r="BP5" s="46">
        <v>0</v>
      </c>
      <c r="BQ5" s="46">
        <v>0</v>
      </c>
      <c r="BR5" s="46">
        <v>0</v>
      </c>
      <c r="BS5" s="46">
        <v>1</v>
      </c>
      <c r="BT5" s="46">
        <v>0</v>
      </c>
      <c r="BU5" s="46">
        <v>1</v>
      </c>
      <c r="BV5" s="46">
        <v>0</v>
      </c>
      <c r="BW5" s="46">
        <v>0</v>
      </c>
      <c r="BX5" s="46">
        <v>0</v>
      </c>
      <c r="BY5" s="46">
        <v>0</v>
      </c>
    </row>
    <row r="6" spans="1:77">
      <c r="A6" s="24">
        <v>5</v>
      </c>
      <c r="B6" s="46"/>
      <c r="C6" s="46">
        <v>1</v>
      </c>
      <c r="D6" s="46"/>
      <c r="E6" s="46"/>
      <c r="F6" s="46">
        <v>3</v>
      </c>
      <c r="G6" s="46"/>
      <c r="H6" s="46">
        <v>15</v>
      </c>
      <c r="I6" s="46">
        <v>0</v>
      </c>
      <c r="J6" s="46">
        <v>0</v>
      </c>
      <c r="K6" s="46">
        <v>10</v>
      </c>
      <c r="L6" s="46">
        <v>10</v>
      </c>
      <c r="M6" s="46">
        <v>0</v>
      </c>
      <c r="N6" s="46">
        <v>0</v>
      </c>
      <c r="O6" s="46">
        <v>0</v>
      </c>
      <c r="P6" s="46">
        <v>0</v>
      </c>
      <c r="Q6" s="46">
        <v>0</v>
      </c>
      <c r="R6" s="46">
        <v>32</v>
      </c>
      <c r="S6" s="46">
        <v>5</v>
      </c>
      <c r="T6" s="46">
        <v>22</v>
      </c>
      <c r="U6" s="46">
        <v>10</v>
      </c>
      <c r="V6" s="46">
        <v>1</v>
      </c>
      <c r="W6" s="46">
        <v>1</v>
      </c>
      <c r="X6" s="46">
        <v>1</v>
      </c>
      <c r="Y6" s="46">
        <v>0</v>
      </c>
      <c r="Z6" s="46">
        <v>0</v>
      </c>
      <c r="AA6" s="46">
        <v>0</v>
      </c>
      <c r="AB6" s="46">
        <v>0</v>
      </c>
      <c r="AC6" s="46"/>
      <c r="AD6" s="46">
        <v>0</v>
      </c>
      <c r="AE6" s="46"/>
      <c r="AF6" s="46">
        <v>0</v>
      </c>
      <c r="AG6" s="46">
        <v>0</v>
      </c>
      <c r="AH6" s="46">
        <v>0</v>
      </c>
      <c r="AI6" s="46">
        <v>0</v>
      </c>
      <c r="AJ6" s="46">
        <v>0</v>
      </c>
      <c r="AK6" s="46">
        <v>0</v>
      </c>
      <c r="AL6" s="46">
        <v>0</v>
      </c>
      <c r="AM6" s="46">
        <v>1</v>
      </c>
      <c r="AN6" s="46">
        <v>0</v>
      </c>
      <c r="AO6" s="46">
        <v>0</v>
      </c>
      <c r="AP6" s="46">
        <v>0</v>
      </c>
      <c r="AQ6" s="46">
        <v>1</v>
      </c>
      <c r="AR6" s="46">
        <v>0</v>
      </c>
      <c r="AS6" s="46">
        <v>0</v>
      </c>
      <c r="AT6" s="46">
        <v>0</v>
      </c>
      <c r="AU6" s="46">
        <v>0</v>
      </c>
      <c r="AV6" s="46">
        <v>0</v>
      </c>
      <c r="AW6" s="46">
        <v>0</v>
      </c>
      <c r="AX6" s="46">
        <v>1</v>
      </c>
      <c r="AY6" s="46">
        <v>0</v>
      </c>
      <c r="AZ6" s="46">
        <v>1</v>
      </c>
      <c r="BA6" s="46">
        <v>0</v>
      </c>
      <c r="BB6" s="46">
        <v>1</v>
      </c>
      <c r="BC6" s="46">
        <v>0</v>
      </c>
      <c r="BD6" s="46">
        <v>1</v>
      </c>
      <c r="BE6" s="46">
        <v>1</v>
      </c>
      <c r="BF6" s="46">
        <v>1</v>
      </c>
      <c r="BG6" s="46">
        <v>1</v>
      </c>
      <c r="BH6" s="46">
        <v>0</v>
      </c>
      <c r="BI6" s="46">
        <v>0</v>
      </c>
      <c r="BJ6" s="46">
        <v>0</v>
      </c>
      <c r="BK6" s="46">
        <v>0</v>
      </c>
      <c r="BL6" s="46">
        <v>1</v>
      </c>
      <c r="BM6" s="46">
        <v>1</v>
      </c>
      <c r="BN6" s="46">
        <v>0</v>
      </c>
      <c r="BO6" s="46">
        <v>1</v>
      </c>
      <c r="BP6" s="46">
        <v>0</v>
      </c>
      <c r="BQ6" s="46">
        <v>0</v>
      </c>
      <c r="BR6" s="46">
        <v>0</v>
      </c>
      <c r="BS6" s="46">
        <v>0</v>
      </c>
      <c r="BT6" s="46">
        <v>0</v>
      </c>
      <c r="BU6" s="46">
        <v>0</v>
      </c>
      <c r="BV6" s="46">
        <v>0</v>
      </c>
      <c r="BW6" s="46">
        <v>0</v>
      </c>
      <c r="BX6" s="46">
        <v>0</v>
      </c>
      <c r="BY6" s="46">
        <v>0</v>
      </c>
    </row>
    <row r="7" spans="1:77">
      <c r="A7" s="24">
        <v>6</v>
      </c>
      <c r="B7" s="46"/>
      <c r="C7" s="46">
        <v>1</v>
      </c>
      <c r="D7" s="46"/>
      <c r="E7" s="46"/>
      <c r="F7" s="46">
        <v>3</v>
      </c>
      <c r="G7" s="46"/>
      <c r="H7" s="46">
        <v>18</v>
      </c>
      <c r="I7" s="46">
        <v>0</v>
      </c>
      <c r="J7" s="46">
        <v>9</v>
      </c>
      <c r="K7" s="46">
        <v>10</v>
      </c>
      <c r="L7" s="34"/>
      <c r="M7" s="46">
        <v>0</v>
      </c>
      <c r="N7" s="46">
        <v>0</v>
      </c>
      <c r="O7" s="46">
        <v>0</v>
      </c>
      <c r="P7" s="46">
        <v>30</v>
      </c>
      <c r="Q7" s="46">
        <v>0</v>
      </c>
      <c r="R7" s="46">
        <v>0</v>
      </c>
      <c r="S7" s="46">
        <v>2</v>
      </c>
      <c r="T7" s="46">
        <v>31</v>
      </c>
      <c r="U7" s="46">
        <v>73</v>
      </c>
      <c r="V7" s="46">
        <v>0</v>
      </c>
      <c r="W7" s="46">
        <v>1</v>
      </c>
      <c r="X7" s="46">
        <v>0</v>
      </c>
      <c r="Y7" s="46">
        <v>0</v>
      </c>
      <c r="Z7" s="51">
        <v>1</v>
      </c>
      <c r="AA7" s="46">
        <v>0</v>
      </c>
      <c r="AB7" s="46">
        <v>1</v>
      </c>
      <c r="AC7" s="46"/>
      <c r="AD7" s="46">
        <v>1</v>
      </c>
      <c r="AE7" s="46"/>
      <c r="AF7" s="46">
        <v>0</v>
      </c>
      <c r="AG7" s="46">
        <v>1</v>
      </c>
      <c r="AH7" s="46">
        <v>0</v>
      </c>
      <c r="AI7" s="46">
        <v>0</v>
      </c>
      <c r="AJ7" s="46">
        <v>1</v>
      </c>
      <c r="AK7" s="46">
        <v>0</v>
      </c>
      <c r="AL7" s="46">
        <v>0</v>
      </c>
      <c r="AM7" s="46">
        <v>0</v>
      </c>
      <c r="AN7" s="46">
        <v>0</v>
      </c>
      <c r="AO7" s="46">
        <v>0</v>
      </c>
      <c r="AP7" s="46">
        <v>0</v>
      </c>
      <c r="AQ7" s="46">
        <v>0</v>
      </c>
      <c r="AR7" s="46">
        <v>0</v>
      </c>
      <c r="AS7" s="46">
        <v>1</v>
      </c>
      <c r="AT7" s="46">
        <v>0</v>
      </c>
      <c r="AU7" s="46">
        <v>0</v>
      </c>
      <c r="AV7" s="46">
        <v>0</v>
      </c>
      <c r="AW7" s="46">
        <v>0</v>
      </c>
      <c r="AX7" s="46">
        <v>0</v>
      </c>
      <c r="AY7" s="46">
        <v>0</v>
      </c>
      <c r="AZ7" s="46">
        <v>0</v>
      </c>
      <c r="BA7" s="46">
        <v>0</v>
      </c>
      <c r="BB7" s="46">
        <v>0</v>
      </c>
      <c r="BC7" s="46">
        <v>1</v>
      </c>
      <c r="BD7" s="46">
        <v>0</v>
      </c>
      <c r="BE7" s="46">
        <v>1</v>
      </c>
      <c r="BF7" s="46">
        <v>0</v>
      </c>
      <c r="BG7" s="46">
        <v>0</v>
      </c>
      <c r="BH7" s="46">
        <v>1</v>
      </c>
      <c r="BI7" s="46">
        <v>0</v>
      </c>
      <c r="BJ7" s="46">
        <v>0</v>
      </c>
      <c r="BK7" s="46">
        <v>0</v>
      </c>
      <c r="BL7" s="46">
        <v>1</v>
      </c>
      <c r="BM7" s="46">
        <v>1</v>
      </c>
      <c r="BN7" s="46">
        <v>0</v>
      </c>
      <c r="BO7" s="46">
        <v>0</v>
      </c>
      <c r="BP7" s="46">
        <v>0</v>
      </c>
      <c r="BQ7" s="46">
        <v>0</v>
      </c>
      <c r="BR7" s="46">
        <v>0</v>
      </c>
      <c r="BS7" s="46">
        <v>0</v>
      </c>
      <c r="BT7" s="46">
        <v>0</v>
      </c>
      <c r="BU7" s="46">
        <v>0</v>
      </c>
      <c r="BV7" s="46">
        <v>0</v>
      </c>
      <c r="BW7" s="46">
        <v>0</v>
      </c>
      <c r="BX7" s="46">
        <v>1</v>
      </c>
      <c r="BY7" s="46">
        <v>0</v>
      </c>
    </row>
    <row r="8" spans="1:77">
      <c r="A8" s="24">
        <v>7</v>
      </c>
      <c r="B8" s="46"/>
      <c r="C8" s="46">
        <v>1</v>
      </c>
      <c r="D8" s="46"/>
      <c r="E8" s="46"/>
      <c r="F8" s="46">
        <v>3</v>
      </c>
      <c r="G8" s="46"/>
      <c r="H8" s="46">
        <v>10</v>
      </c>
      <c r="I8" s="46">
        <v>0</v>
      </c>
      <c r="J8" s="46">
        <v>0</v>
      </c>
      <c r="K8" s="46">
        <v>15</v>
      </c>
      <c r="L8" s="46">
        <v>0</v>
      </c>
      <c r="M8" s="46">
        <v>0</v>
      </c>
      <c r="N8" s="46">
        <v>0</v>
      </c>
      <c r="O8" s="46">
        <v>0</v>
      </c>
      <c r="P8" s="46">
        <v>0</v>
      </c>
      <c r="Q8" s="46">
        <v>71</v>
      </c>
      <c r="R8" s="46">
        <v>0</v>
      </c>
      <c r="S8" s="46">
        <v>2</v>
      </c>
      <c r="T8" s="46">
        <v>39</v>
      </c>
      <c r="U8" s="46">
        <v>40</v>
      </c>
      <c r="V8" s="46">
        <v>0</v>
      </c>
      <c r="W8" s="46">
        <v>1</v>
      </c>
      <c r="X8" s="46">
        <v>0</v>
      </c>
      <c r="Y8" s="46">
        <v>0</v>
      </c>
      <c r="Z8" s="46">
        <v>0</v>
      </c>
      <c r="AA8" s="46">
        <v>0</v>
      </c>
      <c r="AB8" s="46">
        <v>0</v>
      </c>
      <c r="AC8" s="46"/>
      <c r="AD8" s="46">
        <v>0</v>
      </c>
      <c r="AE8" s="46"/>
      <c r="AF8" s="46">
        <v>0</v>
      </c>
      <c r="AG8" s="46">
        <v>0</v>
      </c>
      <c r="AH8" s="46">
        <v>0</v>
      </c>
      <c r="AI8" s="46">
        <v>0</v>
      </c>
      <c r="AJ8" s="46">
        <v>0</v>
      </c>
      <c r="AK8" s="46">
        <v>0</v>
      </c>
      <c r="AL8" s="46">
        <v>0</v>
      </c>
      <c r="AM8" s="46">
        <v>0</v>
      </c>
      <c r="AN8" s="46">
        <v>0</v>
      </c>
      <c r="AO8" s="46">
        <v>0</v>
      </c>
      <c r="AP8" s="46">
        <v>0</v>
      </c>
      <c r="AQ8" s="46">
        <v>0</v>
      </c>
      <c r="AR8" s="46">
        <v>1</v>
      </c>
      <c r="AS8" s="46">
        <v>1</v>
      </c>
      <c r="AT8" s="46">
        <v>0</v>
      </c>
      <c r="AU8" s="46">
        <v>0</v>
      </c>
      <c r="AV8" s="46">
        <v>0</v>
      </c>
      <c r="AW8" s="46">
        <v>0</v>
      </c>
      <c r="AX8" s="46">
        <v>0</v>
      </c>
      <c r="AY8" s="46">
        <v>0</v>
      </c>
      <c r="AZ8" s="46">
        <v>1</v>
      </c>
      <c r="BA8" s="46">
        <v>1</v>
      </c>
      <c r="BB8" s="46">
        <v>0</v>
      </c>
      <c r="BC8" s="46">
        <v>0</v>
      </c>
      <c r="BD8" s="46">
        <v>0</v>
      </c>
      <c r="BE8" s="46">
        <v>0</v>
      </c>
      <c r="BF8" s="46">
        <v>0</v>
      </c>
      <c r="BG8" s="46">
        <v>1</v>
      </c>
      <c r="BH8" s="46">
        <v>0</v>
      </c>
      <c r="BI8" s="46">
        <v>0</v>
      </c>
      <c r="BJ8" s="46">
        <v>0</v>
      </c>
      <c r="BK8" s="46">
        <v>0</v>
      </c>
      <c r="BL8" s="46">
        <v>0</v>
      </c>
      <c r="BM8" s="46">
        <v>1</v>
      </c>
      <c r="BN8" s="46">
        <v>0</v>
      </c>
      <c r="BO8" s="46">
        <v>0</v>
      </c>
      <c r="BP8" s="46">
        <v>0</v>
      </c>
      <c r="BQ8" s="46">
        <v>0</v>
      </c>
      <c r="BR8" s="46">
        <v>0</v>
      </c>
      <c r="BS8" s="46">
        <v>0</v>
      </c>
      <c r="BT8" s="46">
        <v>0</v>
      </c>
      <c r="BU8" s="46">
        <v>0</v>
      </c>
      <c r="BV8" s="46">
        <v>0</v>
      </c>
      <c r="BW8" s="46">
        <v>1</v>
      </c>
      <c r="BX8" s="46">
        <v>0</v>
      </c>
      <c r="BY8" s="46">
        <v>0</v>
      </c>
    </row>
    <row r="9" spans="1:77">
      <c r="A9" s="24">
        <v>8</v>
      </c>
      <c r="B9" s="46"/>
      <c r="C9" s="46">
        <v>1</v>
      </c>
      <c r="D9" s="46"/>
      <c r="E9" s="46"/>
      <c r="F9" s="46">
        <v>4</v>
      </c>
      <c r="G9" s="46"/>
      <c r="H9" s="46">
        <v>35</v>
      </c>
      <c r="I9" s="46">
        <v>0</v>
      </c>
      <c r="J9" s="46">
        <v>30</v>
      </c>
      <c r="K9" s="46">
        <v>20</v>
      </c>
      <c r="L9" s="46">
        <v>0</v>
      </c>
      <c r="M9" s="46">
        <v>10</v>
      </c>
      <c r="N9" s="46">
        <v>0</v>
      </c>
      <c r="O9" s="46">
        <v>0</v>
      </c>
      <c r="P9" s="46">
        <v>0</v>
      </c>
      <c r="Q9" s="46">
        <v>60</v>
      </c>
      <c r="R9" s="34"/>
      <c r="S9" s="46">
        <v>0</v>
      </c>
      <c r="T9" s="46">
        <v>79</v>
      </c>
      <c r="U9" s="46">
        <v>39</v>
      </c>
      <c r="V9" s="46">
        <v>0</v>
      </c>
      <c r="W9" s="46">
        <v>0</v>
      </c>
      <c r="X9" s="46">
        <v>1</v>
      </c>
      <c r="Y9" s="46">
        <v>0</v>
      </c>
      <c r="Z9" s="46">
        <v>1</v>
      </c>
      <c r="AA9" s="46">
        <v>0</v>
      </c>
      <c r="AB9" s="46">
        <v>0</v>
      </c>
      <c r="AC9" s="46"/>
      <c r="AD9" s="46">
        <v>0</v>
      </c>
      <c r="AE9" s="46"/>
      <c r="AF9" s="46">
        <v>0</v>
      </c>
      <c r="AG9" s="46">
        <v>0</v>
      </c>
      <c r="AH9" s="46">
        <v>0</v>
      </c>
      <c r="AI9" s="46">
        <v>0</v>
      </c>
      <c r="AJ9" s="46">
        <v>0</v>
      </c>
      <c r="AK9" s="46">
        <v>0</v>
      </c>
      <c r="AL9" s="46">
        <v>0</v>
      </c>
      <c r="AM9" s="46">
        <v>0</v>
      </c>
      <c r="AN9" s="46">
        <v>0</v>
      </c>
      <c r="AO9" s="46">
        <v>0</v>
      </c>
      <c r="AP9" s="46">
        <v>0</v>
      </c>
      <c r="AQ9" s="46">
        <v>0</v>
      </c>
      <c r="AR9" s="46">
        <v>0</v>
      </c>
      <c r="AS9" s="46">
        <v>0</v>
      </c>
      <c r="AT9" s="46">
        <v>0</v>
      </c>
      <c r="AU9" s="46">
        <v>0</v>
      </c>
      <c r="AV9" s="46">
        <v>0</v>
      </c>
      <c r="AW9" s="46">
        <v>0</v>
      </c>
      <c r="AX9" s="46">
        <v>0</v>
      </c>
      <c r="AY9" s="46">
        <v>0</v>
      </c>
      <c r="AZ9" s="46">
        <v>1</v>
      </c>
      <c r="BA9" s="46">
        <v>0</v>
      </c>
      <c r="BB9" s="46">
        <v>1</v>
      </c>
      <c r="BC9" s="46">
        <v>0</v>
      </c>
      <c r="BD9" s="46">
        <v>0</v>
      </c>
      <c r="BE9" s="46">
        <v>1</v>
      </c>
      <c r="BF9" s="46">
        <v>1</v>
      </c>
      <c r="BG9" s="46">
        <v>0</v>
      </c>
      <c r="BH9" s="46">
        <v>0</v>
      </c>
      <c r="BI9" s="46">
        <v>0</v>
      </c>
      <c r="BJ9" s="46">
        <v>1</v>
      </c>
      <c r="BK9" s="46">
        <v>0</v>
      </c>
      <c r="BL9" s="46">
        <v>0</v>
      </c>
      <c r="BM9" s="46">
        <v>1</v>
      </c>
      <c r="BN9" s="46">
        <v>0</v>
      </c>
      <c r="BO9" s="46">
        <v>0</v>
      </c>
      <c r="BP9" s="46">
        <v>0</v>
      </c>
      <c r="BQ9" s="46">
        <v>0</v>
      </c>
      <c r="BR9" s="46">
        <v>0</v>
      </c>
      <c r="BS9" s="46">
        <v>0</v>
      </c>
      <c r="BT9" s="46">
        <v>0</v>
      </c>
      <c r="BU9" s="46">
        <v>0</v>
      </c>
      <c r="BV9" s="46">
        <v>0</v>
      </c>
      <c r="BW9" s="46">
        <v>0</v>
      </c>
      <c r="BX9" s="46">
        <v>0</v>
      </c>
      <c r="BY9" s="46">
        <v>0</v>
      </c>
    </row>
    <row r="10" spans="1:77">
      <c r="A10" s="24">
        <v>9</v>
      </c>
      <c r="B10" s="46"/>
      <c r="C10" s="46">
        <v>1</v>
      </c>
      <c r="D10" s="46"/>
      <c r="E10" s="46"/>
      <c r="F10" s="46">
        <v>3</v>
      </c>
      <c r="G10" s="46"/>
      <c r="H10" s="46">
        <v>0</v>
      </c>
      <c r="I10" s="46">
        <v>0</v>
      </c>
      <c r="J10" s="46">
        <v>5</v>
      </c>
      <c r="K10" s="46">
        <v>15</v>
      </c>
      <c r="L10" s="46">
        <v>40</v>
      </c>
      <c r="M10" s="46">
        <v>0</v>
      </c>
      <c r="N10" s="46">
        <v>0</v>
      </c>
      <c r="O10" s="46">
        <v>30</v>
      </c>
      <c r="P10" s="46">
        <v>0</v>
      </c>
      <c r="Q10" s="46">
        <v>15</v>
      </c>
      <c r="R10" s="46">
        <v>0</v>
      </c>
      <c r="S10" s="46">
        <v>0</v>
      </c>
      <c r="T10" s="46">
        <v>50</v>
      </c>
      <c r="U10" s="46">
        <v>89</v>
      </c>
      <c r="V10" s="46">
        <v>1</v>
      </c>
      <c r="W10" s="46">
        <v>1</v>
      </c>
      <c r="X10" s="46">
        <v>0</v>
      </c>
      <c r="Y10" s="46">
        <v>1</v>
      </c>
      <c r="Z10" s="46">
        <v>1</v>
      </c>
      <c r="AA10" s="46">
        <v>0</v>
      </c>
      <c r="AB10" s="46">
        <v>0</v>
      </c>
      <c r="AC10" s="46"/>
      <c r="AD10" s="46">
        <v>0</v>
      </c>
      <c r="AE10" s="46"/>
      <c r="AF10" s="46">
        <v>0</v>
      </c>
      <c r="AG10" s="46">
        <v>0</v>
      </c>
      <c r="AH10" s="46">
        <v>0</v>
      </c>
      <c r="AI10" s="46">
        <v>0</v>
      </c>
      <c r="AJ10" s="46">
        <v>0</v>
      </c>
      <c r="AK10" s="46">
        <v>0</v>
      </c>
      <c r="AL10" s="46">
        <v>0</v>
      </c>
      <c r="AM10" s="46">
        <v>0</v>
      </c>
      <c r="AN10" s="46">
        <v>0</v>
      </c>
      <c r="AO10" s="46">
        <v>0</v>
      </c>
      <c r="AP10" s="46">
        <v>0</v>
      </c>
      <c r="AQ10" s="46">
        <v>1</v>
      </c>
      <c r="AR10" s="46">
        <v>0</v>
      </c>
      <c r="AS10" s="46">
        <v>0</v>
      </c>
      <c r="AT10" s="46">
        <v>0</v>
      </c>
      <c r="AU10" s="46">
        <v>0</v>
      </c>
      <c r="AV10" s="46">
        <v>0</v>
      </c>
      <c r="AW10" s="46">
        <v>0</v>
      </c>
      <c r="AX10" s="46">
        <v>0</v>
      </c>
      <c r="AY10" s="46">
        <v>0</v>
      </c>
      <c r="AZ10" s="46">
        <v>1</v>
      </c>
      <c r="BA10" s="46">
        <v>0</v>
      </c>
      <c r="BB10" s="46">
        <v>0</v>
      </c>
      <c r="BC10" s="46">
        <v>1</v>
      </c>
      <c r="BD10" s="46">
        <v>0</v>
      </c>
      <c r="BE10" s="46">
        <v>1</v>
      </c>
      <c r="BF10" s="46">
        <v>1</v>
      </c>
      <c r="BG10" s="46">
        <v>0</v>
      </c>
      <c r="BH10" s="46">
        <v>0</v>
      </c>
      <c r="BI10" s="46">
        <v>0</v>
      </c>
      <c r="BJ10" s="46">
        <v>0</v>
      </c>
      <c r="BK10" s="46">
        <v>0</v>
      </c>
      <c r="BL10" s="46">
        <v>1</v>
      </c>
      <c r="BM10" s="46">
        <v>1</v>
      </c>
      <c r="BN10" s="46">
        <v>1</v>
      </c>
      <c r="BO10" s="46">
        <v>0</v>
      </c>
      <c r="BP10" s="46">
        <v>0</v>
      </c>
      <c r="BQ10" s="46">
        <v>0</v>
      </c>
      <c r="BR10" s="46">
        <v>0</v>
      </c>
      <c r="BS10" s="46">
        <v>0</v>
      </c>
      <c r="BT10" s="46">
        <v>1</v>
      </c>
      <c r="BU10" s="46">
        <v>0</v>
      </c>
      <c r="BV10" s="46">
        <v>0</v>
      </c>
      <c r="BW10" s="46">
        <v>0</v>
      </c>
      <c r="BX10" s="46">
        <v>0</v>
      </c>
      <c r="BY10" s="46">
        <v>0</v>
      </c>
    </row>
    <row r="11" spans="1:77">
      <c r="A11" s="24">
        <v>10</v>
      </c>
      <c r="B11" s="46"/>
      <c r="C11" s="46">
        <v>1</v>
      </c>
      <c r="D11" s="46"/>
      <c r="E11" s="46"/>
      <c r="F11" s="46">
        <v>3</v>
      </c>
      <c r="G11" s="46"/>
      <c r="H11" s="46">
        <v>10</v>
      </c>
      <c r="I11" s="46">
        <v>0</v>
      </c>
      <c r="J11" s="46">
        <v>0</v>
      </c>
      <c r="K11" s="46">
        <v>10</v>
      </c>
      <c r="L11" s="46">
        <v>10</v>
      </c>
      <c r="M11" s="46">
        <v>0</v>
      </c>
      <c r="N11" s="46">
        <v>15</v>
      </c>
      <c r="O11" s="46">
        <v>0</v>
      </c>
      <c r="P11" s="46">
        <v>0</v>
      </c>
      <c r="Q11" s="46">
        <v>50</v>
      </c>
      <c r="R11" s="46">
        <v>0</v>
      </c>
      <c r="S11" s="46">
        <v>7</v>
      </c>
      <c r="T11" s="46">
        <v>27</v>
      </c>
      <c r="U11" s="46">
        <v>13</v>
      </c>
      <c r="V11" s="46">
        <v>0</v>
      </c>
      <c r="W11" s="46">
        <v>1</v>
      </c>
      <c r="X11" s="46">
        <v>0</v>
      </c>
      <c r="Y11" s="46">
        <v>1</v>
      </c>
      <c r="Z11" s="46">
        <v>0</v>
      </c>
      <c r="AA11" s="46">
        <v>0</v>
      </c>
      <c r="AB11" s="46">
        <v>0</v>
      </c>
      <c r="AC11" s="46"/>
      <c r="AD11" s="46">
        <v>0</v>
      </c>
      <c r="AE11" s="46"/>
      <c r="AF11" s="46">
        <v>0</v>
      </c>
      <c r="AG11" s="46">
        <v>0</v>
      </c>
      <c r="AH11" s="46">
        <v>0</v>
      </c>
      <c r="AI11" s="46">
        <v>0</v>
      </c>
      <c r="AJ11" s="46">
        <v>0</v>
      </c>
      <c r="AK11" s="46">
        <v>1</v>
      </c>
      <c r="AL11" s="46">
        <v>0</v>
      </c>
      <c r="AM11" s="46">
        <v>0</v>
      </c>
      <c r="AN11" s="46">
        <v>1</v>
      </c>
      <c r="AO11" s="46">
        <v>0</v>
      </c>
      <c r="AP11" s="46">
        <v>0</v>
      </c>
      <c r="AQ11" s="46">
        <v>0</v>
      </c>
      <c r="AR11" s="46">
        <v>0</v>
      </c>
      <c r="AS11" s="46">
        <v>0</v>
      </c>
      <c r="AT11" s="46">
        <v>0</v>
      </c>
      <c r="AU11" s="46">
        <v>0</v>
      </c>
      <c r="AV11" s="46">
        <v>0</v>
      </c>
      <c r="AW11" s="46">
        <v>0</v>
      </c>
      <c r="AX11" s="46">
        <v>0</v>
      </c>
      <c r="AY11" s="46">
        <v>0</v>
      </c>
      <c r="AZ11" s="46">
        <v>1</v>
      </c>
      <c r="BA11" s="46">
        <v>0</v>
      </c>
      <c r="BB11" s="46">
        <v>0</v>
      </c>
      <c r="BC11" s="46">
        <v>1</v>
      </c>
      <c r="BD11" s="46">
        <v>0</v>
      </c>
      <c r="BE11" s="46">
        <v>0</v>
      </c>
      <c r="BF11" s="46">
        <v>0</v>
      </c>
      <c r="BG11" s="46">
        <v>0</v>
      </c>
      <c r="BH11" s="46">
        <v>0</v>
      </c>
      <c r="BI11" s="46">
        <v>0</v>
      </c>
      <c r="BJ11" s="46">
        <v>0</v>
      </c>
      <c r="BK11" s="46">
        <v>0</v>
      </c>
      <c r="BL11" s="46">
        <v>0</v>
      </c>
      <c r="BM11" s="46">
        <v>1</v>
      </c>
      <c r="BN11" s="46">
        <v>0</v>
      </c>
      <c r="BO11" s="46">
        <v>0</v>
      </c>
      <c r="BP11" s="46">
        <v>0</v>
      </c>
      <c r="BQ11" s="46">
        <v>1</v>
      </c>
      <c r="BR11" s="46">
        <v>0</v>
      </c>
      <c r="BS11" s="46">
        <v>0</v>
      </c>
      <c r="BT11" s="46">
        <v>0</v>
      </c>
      <c r="BU11" s="46">
        <v>0</v>
      </c>
      <c r="BV11" s="46">
        <v>0</v>
      </c>
      <c r="BW11" s="46">
        <v>0</v>
      </c>
      <c r="BX11" s="46">
        <v>0</v>
      </c>
      <c r="BY11" s="46">
        <v>0</v>
      </c>
    </row>
    <row r="12" spans="1:77">
      <c r="A12" s="24">
        <v>11</v>
      </c>
      <c r="B12" s="46"/>
      <c r="C12" s="46">
        <v>1</v>
      </c>
      <c r="D12" s="46"/>
      <c r="E12" s="46"/>
      <c r="F12" s="46">
        <v>3</v>
      </c>
      <c r="G12" s="46"/>
      <c r="H12" s="46">
        <v>19</v>
      </c>
      <c r="I12" s="46">
        <v>0</v>
      </c>
      <c r="J12" s="46">
        <v>0</v>
      </c>
      <c r="K12" s="46">
        <v>10</v>
      </c>
      <c r="L12" s="46">
        <v>10</v>
      </c>
      <c r="M12" s="46">
        <v>0</v>
      </c>
      <c r="N12" s="46">
        <v>0</v>
      </c>
      <c r="O12" s="46">
        <v>0</v>
      </c>
      <c r="P12" s="46">
        <v>0</v>
      </c>
      <c r="Q12" s="46">
        <v>60</v>
      </c>
      <c r="R12" s="46">
        <v>0</v>
      </c>
      <c r="S12" s="46">
        <v>3</v>
      </c>
      <c r="T12" s="46">
        <v>19</v>
      </c>
      <c r="U12" s="46">
        <v>18</v>
      </c>
      <c r="V12" s="46">
        <v>1</v>
      </c>
      <c r="W12" s="46">
        <v>1</v>
      </c>
      <c r="X12" s="46">
        <v>1</v>
      </c>
      <c r="Y12" s="46">
        <v>0</v>
      </c>
      <c r="Z12" s="46">
        <v>0</v>
      </c>
      <c r="AA12" s="46">
        <v>1</v>
      </c>
      <c r="AB12" s="46">
        <v>0</v>
      </c>
      <c r="AC12" s="46"/>
      <c r="AD12" s="46">
        <v>0</v>
      </c>
      <c r="AE12" s="46"/>
      <c r="AF12" s="46">
        <v>0</v>
      </c>
      <c r="AG12" s="46">
        <v>0</v>
      </c>
      <c r="AH12" s="46">
        <v>0</v>
      </c>
      <c r="AI12" s="46">
        <v>0</v>
      </c>
      <c r="AJ12" s="46">
        <v>0</v>
      </c>
      <c r="AK12" s="46">
        <v>0</v>
      </c>
      <c r="AL12" s="46">
        <v>0</v>
      </c>
      <c r="AM12" s="46">
        <v>0</v>
      </c>
      <c r="AN12" s="46">
        <v>1</v>
      </c>
      <c r="AO12" s="46">
        <v>0</v>
      </c>
      <c r="AP12" s="46">
        <v>1</v>
      </c>
      <c r="AQ12" s="46">
        <v>0</v>
      </c>
      <c r="AR12" s="46">
        <v>0</v>
      </c>
      <c r="AS12" s="46">
        <v>0</v>
      </c>
      <c r="AT12" s="46">
        <v>0</v>
      </c>
      <c r="AU12" s="46">
        <v>0</v>
      </c>
      <c r="AV12" s="46">
        <v>0</v>
      </c>
      <c r="AW12" s="46">
        <v>0</v>
      </c>
      <c r="AX12" s="46">
        <v>0</v>
      </c>
      <c r="AY12" s="46">
        <v>0</v>
      </c>
      <c r="AZ12" s="46">
        <v>0</v>
      </c>
      <c r="BA12" s="46">
        <v>0</v>
      </c>
      <c r="BB12" s="46">
        <v>1</v>
      </c>
      <c r="BC12" s="46">
        <v>0</v>
      </c>
      <c r="BD12" s="46">
        <v>0</v>
      </c>
      <c r="BE12" s="46">
        <v>0</v>
      </c>
      <c r="BF12" s="46">
        <v>0</v>
      </c>
      <c r="BG12" s="46">
        <v>1</v>
      </c>
      <c r="BH12" s="46">
        <v>0</v>
      </c>
      <c r="BI12" s="46">
        <v>0</v>
      </c>
      <c r="BJ12" s="46">
        <v>1</v>
      </c>
      <c r="BK12" s="46">
        <v>0</v>
      </c>
      <c r="BL12" s="46">
        <v>0</v>
      </c>
      <c r="BM12" s="46">
        <v>1</v>
      </c>
      <c r="BN12" s="46">
        <v>0</v>
      </c>
      <c r="BO12" s="46">
        <v>0</v>
      </c>
      <c r="BP12" s="46">
        <v>0</v>
      </c>
      <c r="BQ12" s="46">
        <v>0</v>
      </c>
      <c r="BR12" s="46">
        <v>0</v>
      </c>
      <c r="BS12" s="46">
        <v>1</v>
      </c>
      <c r="BT12" s="46">
        <v>0</v>
      </c>
      <c r="BU12" s="46">
        <v>0</v>
      </c>
      <c r="BV12" s="46">
        <v>0</v>
      </c>
      <c r="BW12" s="46">
        <v>0</v>
      </c>
      <c r="BX12" s="46">
        <v>0</v>
      </c>
      <c r="BY12" s="46">
        <v>1</v>
      </c>
    </row>
    <row r="13" spans="1:77">
      <c r="A13" s="24">
        <v>12</v>
      </c>
      <c r="B13" s="46"/>
      <c r="C13" s="46">
        <v>1</v>
      </c>
      <c r="D13" s="46"/>
      <c r="E13" s="46"/>
      <c r="F13" s="46">
        <v>4</v>
      </c>
      <c r="G13" s="46"/>
      <c r="H13" s="46">
        <v>0</v>
      </c>
      <c r="I13" s="46">
        <v>15</v>
      </c>
      <c r="J13" s="46">
        <v>0</v>
      </c>
      <c r="K13" s="46">
        <v>30</v>
      </c>
      <c r="L13" s="46">
        <v>40</v>
      </c>
      <c r="M13" s="46">
        <v>0</v>
      </c>
      <c r="N13" s="46">
        <v>0</v>
      </c>
      <c r="O13" s="46">
        <v>0</v>
      </c>
      <c r="P13" s="46">
        <v>0</v>
      </c>
      <c r="Q13" s="46">
        <v>80</v>
      </c>
      <c r="R13" s="34"/>
      <c r="S13" s="46">
        <v>3</v>
      </c>
      <c r="T13" s="46">
        <v>70</v>
      </c>
      <c r="U13" s="46">
        <v>88</v>
      </c>
      <c r="V13" s="46">
        <v>1</v>
      </c>
      <c r="W13" s="46">
        <v>0</v>
      </c>
      <c r="X13" s="46">
        <v>1</v>
      </c>
      <c r="Y13" s="46">
        <v>0</v>
      </c>
      <c r="Z13" s="46">
        <v>0</v>
      </c>
      <c r="AA13" s="46">
        <v>0</v>
      </c>
      <c r="AB13" s="46">
        <v>0</v>
      </c>
      <c r="AC13" s="46"/>
      <c r="AD13" s="46">
        <v>0</v>
      </c>
      <c r="AE13" s="46"/>
      <c r="AF13" s="51">
        <v>1</v>
      </c>
      <c r="AG13" s="46">
        <v>0</v>
      </c>
      <c r="AH13" s="46">
        <v>1</v>
      </c>
      <c r="AI13" s="46">
        <v>1</v>
      </c>
      <c r="AJ13" s="46">
        <v>1</v>
      </c>
      <c r="AK13" s="46">
        <v>0</v>
      </c>
      <c r="AL13" s="46">
        <v>1</v>
      </c>
      <c r="AM13" s="46">
        <v>1</v>
      </c>
      <c r="AN13" s="46">
        <v>0</v>
      </c>
      <c r="AO13" s="46">
        <v>0</v>
      </c>
      <c r="AP13" s="46">
        <v>0</v>
      </c>
      <c r="AQ13" s="46">
        <v>0</v>
      </c>
      <c r="AR13" s="46">
        <v>0</v>
      </c>
      <c r="AS13" s="46">
        <v>0</v>
      </c>
      <c r="AT13" s="46">
        <v>0</v>
      </c>
      <c r="AU13" s="46">
        <v>0</v>
      </c>
      <c r="AV13" s="46">
        <v>0</v>
      </c>
      <c r="AW13" s="46">
        <v>0</v>
      </c>
      <c r="AX13" s="46">
        <v>0</v>
      </c>
      <c r="AY13" s="46">
        <v>0</v>
      </c>
      <c r="AZ13" s="46">
        <v>1</v>
      </c>
      <c r="BA13" s="46">
        <v>0</v>
      </c>
      <c r="BB13" s="46">
        <v>0</v>
      </c>
      <c r="BC13" s="46">
        <v>0</v>
      </c>
      <c r="BD13" s="46">
        <v>0</v>
      </c>
      <c r="BE13" s="46">
        <v>0</v>
      </c>
      <c r="BF13" s="46">
        <v>0</v>
      </c>
      <c r="BG13" s="46">
        <v>0</v>
      </c>
      <c r="BH13" s="46">
        <v>1</v>
      </c>
      <c r="BI13" s="46">
        <v>0</v>
      </c>
      <c r="BJ13" s="46">
        <v>0</v>
      </c>
      <c r="BK13" s="46">
        <v>0</v>
      </c>
      <c r="BL13" s="46">
        <v>0</v>
      </c>
      <c r="BM13" s="46">
        <v>0</v>
      </c>
      <c r="BN13" s="46">
        <v>0</v>
      </c>
      <c r="BO13" s="46">
        <v>0</v>
      </c>
      <c r="BP13" s="46">
        <v>0</v>
      </c>
      <c r="BQ13" s="46">
        <v>0</v>
      </c>
      <c r="BR13" s="46">
        <v>0</v>
      </c>
      <c r="BS13" s="46">
        <v>0</v>
      </c>
      <c r="BT13" s="46">
        <v>0</v>
      </c>
      <c r="BU13" s="46">
        <v>0</v>
      </c>
      <c r="BV13" s="46">
        <v>0</v>
      </c>
      <c r="BW13" s="46">
        <v>0</v>
      </c>
      <c r="BX13" s="46">
        <v>1</v>
      </c>
      <c r="BY13" s="46">
        <v>0</v>
      </c>
    </row>
    <row r="14" spans="1:77">
      <c r="A14" s="24">
        <v>13</v>
      </c>
      <c r="B14" s="46"/>
      <c r="C14" s="46">
        <v>1</v>
      </c>
      <c r="D14" s="46"/>
      <c r="E14" s="46"/>
      <c r="F14" s="46">
        <v>2</v>
      </c>
      <c r="G14" s="46"/>
      <c r="H14" s="46">
        <v>0</v>
      </c>
      <c r="I14" s="46">
        <v>0</v>
      </c>
      <c r="J14" s="46">
        <v>15</v>
      </c>
      <c r="K14" s="46">
        <v>15</v>
      </c>
      <c r="L14" s="46">
        <v>25</v>
      </c>
      <c r="M14" s="46">
        <v>0</v>
      </c>
      <c r="N14" s="46">
        <v>0</v>
      </c>
      <c r="O14" s="46">
        <v>0</v>
      </c>
      <c r="P14" s="46">
        <v>0</v>
      </c>
      <c r="Q14" s="46">
        <v>0</v>
      </c>
      <c r="R14" s="46">
        <v>0</v>
      </c>
      <c r="S14" s="46">
        <v>4</v>
      </c>
      <c r="T14" s="46">
        <v>46</v>
      </c>
      <c r="U14" s="46">
        <v>73</v>
      </c>
      <c r="V14" s="46">
        <v>0</v>
      </c>
      <c r="W14" s="46">
        <v>0</v>
      </c>
      <c r="X14" s="46">
        <v>0</v>
      </c>
      <c r="Y14" s="46">
        <v>1</v>
      </c>
      <c r="Z14" s="46">
        <v>0</v>
      </c>
      <c r="AA14" s="46">
        <v>0</v>
      </c>
      <c r="AB14" s="46">
        <v>0</v>
      </c>
      <c r="AC14" s="46"/>
      <c r="AD14" s="46">
        <v>1</v>
      </c>
      <c r="AE14" s="46"/>
      <c r="AF14" s="46">
        <v>0</v>
      </c>
      <c r="AG14" s="46">
        <v>0</v>
      </c>
      <c r="AH14" s="46">
        <v>0</v>
      </c>
      <c r="AI14" s="46">
        <v>0</v>
      </c>
      <c r="AJ14" s="46">
        <v>0</v>
      </c>
      <c r="AK14" s="46">
        <v>0</v>
      </c>
      <c r="AL14" s="46">
        <v>0</v>
      </c>
      <c r="AM14" s="46">
        <v>0</v>
      </c>
      <c r="AN14" s="46">
        <v>0</v>
      </c>
      <c r="AO14" s="46">
        <v>0</v>
      </c>
      <c r="AP14" s="46">
        <v>0</v>
      </c>
      <c r="AQ14" s="46">
        <v>0</v>
      </c>
      <c r="AR14" s="46">
        <v>0</v>
      </c>
      <c r="AS14" s="46">
        <v>0</v>
      </c>
      <c r="AT14" s="46">
        <v>0</v>
      </c>
      <c r="AU14" s="46">
        <v>0</v>
      </c>
      <c r="AV14" s="46">
        <v>0</v>
      </c>
      <c r="AW14" s="46">
        <v>0</v>
      </c>
      <c r="AX14" s="46">
        <v>0</v>
      </c>
      <c r="AY14" s="46">
        <v>0</v>
      </c>
      <c r="AZ14" s="46">
        <v>1</v>
      </c>
      <c r="BA14" s="50">
        <v>1</v>
      </c>
      <c r="BB14" s="46">
        <v>7</v>
      </c>
      <c r="BC14" s="46">
        <v>1</v>
      </c>
      <c r="BD14" s="46">
        <v>0</v>
      </c>
      <c r="BE14" s="46">
        <v>0</v>
      </c>
      <c r="BF14" s="46">
        <v>1</v>
      </c>
      <c r="BG14" s="46">
        <v>0</v>
      </c>
      <c r="BH14" s="46">
        <v>0</v>
      </c>
      <c r="BI14" s="46">
        <v>0</v>
      </c>
      <c r="BJ14" s="46">
        <v>0</v>
      </c>
      <c r="BK14" s="46">
        <v>0</v>
      </c>
      <c r="BL14" s="46">
        <v>0</v>
      </c>
      <c r="BM14" s="46">
        <v>1</v>
      </c>
      <c r="BN14" s="46">
        <v>0</v>
      </c>
      <c r="BO14" s="46">
        <v>0</v>
      </c>
      <c r="BP14" s="46">
        <v>0</v>
      </c>
      <c r="BQ14" s="46">
        <v>1</v>
      </c>
      <c r="BR14" s="50">
        <v>0</v>
      </c>
      <c r="BS14" s="46">
        <v>0</v>
      </c>
      <c r="BT14" s="46">
        <v>0</v>
      </c>
      <c r="BU14" s="46">
        <v>0</v>
      </c>
      <c r="BV14" s="46">
        <v>0</v>
      </c>
      <c r="BW14" s="46">
        <v>0</v>
      </c>
      <c r="BX14" s="46">
        <v>0</v>
      </c>
      <c r="BY14" s="46">
        <v>0</v>
      </c>
    </row>
    <row r="15" spans="1:77">
      <c r="A15" s="24">
        <v>14</v>
      </c>
      <c r="B15" s="46"/>
      <c r="C15" s="46">
        <v>1</v>
      </c>
      <c r="D15" s="46"/>
      <c r="E15" s="46"/>
      <c r="F15" s="46">
        <v>3</v>
      </c>
      <c r="G15" s="46"/>
      <c r="H15" s="46">
        <v>38</v>
      </c>
      <c r="I15" s="46">
        <v>0</v>
      </c>
      <c r="J15" s="46">
        <v>3</v>
      </c>
      <c r="K15" s="46">
        <v>10</v>
      </c>
      <c r="L15" s="46">
        <v>20</v>
      </c>
      <c r="M15" s="46">
        <v>0</v>
      </c>
      <c r="N15" s="46">
        <v>15</v>
      </c>
      <c r="O15" s="46">
        <v>15</v>
      </c>
      <c r="P15" s="46">
        <v>0</v>
      </c>
      <c r="Q15" s="46">
        <v>0</v>
      </c>
      <c r="R15" s="46">
        <v>0</v>
      </c>
      <c r="S15" s="46">
        <v>0</v>
      </c>
      <c r="T15" s="46">
        <v>47</v>
      </c>
      <c r="U15" s="46">
        <v>64</v>
      </c>
      <c r="V15" s="46">
        <v>1</v>
      </c>
      <c r="W15" s="46">
        <v>1</v>
      </c>
      <c r="X15" s="46">
        <v>0</v>
      </c>
      <c r="Y15" s="46">
        <v>1</v>
      </c>
      <c r="Z15" s="46">
        <v>0</v>
      </c>
      <c r="AA15" s="46">
        <v>0</v>
      </c>
      <c r="AB15" s="46">
        <v>0</v>
      </c>
      <c r="AC15" s="46"/>
      <c r="AD15" s="46">
        <v>0</v>
      </c>
      <c r="AE15" s="46"/>
      <c r="AF15" s="46">
        <v>0</v>
      </c>
      <c r="AG15" s="46">
        <v>0</v>
      </c>
      <c r="AH15" s="46">
        <v>0</v>
      </c>
      <c r="AI15" s="46">
        <v>0</v>
      </c>
      <c r="AJ15" s="46">
        <v>0</v>
      </c>
      <c r="AK15" s="46">
        <v>0</v>
      </c>
      <c r="AL15" s="46">
        <v>0</v>
      </c>
      <c r="AM15" s="46">
        <v>0</v>
      </c>
      <c r="AN15" s="46">
        <v>0</v>
      </c>
      <c r="AO15" s="46">
        <v>0</v>
      </c>
      <c r="AP15" s="46">
        <v>0</v>
      </c>
      <c r="AQ15" s="46">
        <v>0</v>
      </c>
      <c r="AR15" s="46">
        <v>0</v>
      </c>
      <c r="AS15" s="46">
        <v>1</v>
      </c>
      <c r="AT15" s="46">
        <v>0</v>
      </c>
      <c r="AU15" s="46">
        <v>0</v>
      </c>
      <c r="AV15" s="46">
        <v>0</v>
      </c>
      <c r="AW15" s="46">
        <v>0</v>
      </c>
      <c r="AX15" s="46">
        <v>0</v>
      </c>
      <c r="AY15" s="46">
        <v>0</v>
      </c>
      <c r="AZ15" s="46">
        <v>1</v>
      </c>
      <c r="BA15" s="46">
        <v>0</v>
      </c>
      <c r="BB15" s="46">
        <v>0</v>
      </c>
      <c r="BC15" s="46">
        <v>0</v>
      </c>
      <c r="BD15" s="46">
        <v>1</v>
      </c>
      <c r="BE15" s="46">
        <v>0</v>
      </c>
      <c r="BF15" s="46">
        <v>0</v>
      </c>
      <c r="BG15" s="46">
        <v>1</v>
      </c>
      <c r="BH15" s="46">
        <v>0</v>
      </c>
      <c r="BI15" s="46">
        <v>0</v>
      </c>
      <c r="BJ15" s="46">
        <v>1</v>
      </c>
      <c r="BK15" s="46">
        <v>1</v>
      </c>
      <c r="BL15" s="46">
        <v>1</v>
      </c>
      <c r="BM15" s="46">
        <v>1</v>
      </c>
      <c r="BN15" s="46">
        <v>0</v>
      </c>
      <c r="BO15" s="46">
        <v>0</v>
      </c>
      <c r="BP15" s="46">
        <v>0</v>
      </c>
      <c r="BQ15" s="46">
        <v>0</v>
      </c>
      <c r="BR15" s="46">
        <v>0</v>
      </c>
      <c r="BS15" s="46">
        <v>0</v>
      </c>
      <c r="BT15" s="46">
        <v>0</v>
      </c>
      <c r="BU15" s="46">
        <v>0</v>
      </c>
      <c r="BV15" s="46">
        <v>0</v>
      </c>
      <c r="BW15" s="46">
        <v>0</v>
      </c>
      <c r="BX15" s="46">
        <v>0</v>
      </c>
      <c r="BY15" s="46">
        <v>0</v>
      </c>
    </row>
    <row r="16" spans="1:77">
      <c r="A16" s="24">
        <v>15</v>
      </c>
      <c r="B16" s="46"/>
      <c r="C16" s="46">
        <v>1</v>
      </c>
      <c r="D16" s="46"/>
      <c r="E16" s="46"/>
      <c r="F16" s="46">
        <v>1</v>
      </c>
      <c r="G16" s="46"/>
      <c r="H16" s="46">
        <v>15</v>
      </c>
      <c r="I16" s="46">
        <v>0</v>
      </c>
      <c r="J16" s="46">
        <v>0</v>
      </c>
      <c r="K16" s="46">
        <v>0</v>
      </c>
      <c r="L16" s="46">
        <v>0</v>
      </c>
      <c r="M16" s="46">
        <v>0</v>
      </c>
      <c r="N16" s="46">
        <v>0</v>
      </c>
      <c r="O16" s="46">
        <v>0</v>
      </c>
      <c r="P16" s="46">
        <v>0</v>
      </c>
      <c r="Q16" s="46">
        <v>0</v>
      </c>
      <c r="R16" s="46">
        <v>0</v>
      </c>
      <c r="S16" s="46">
        <v>0</v>
      </c>
      <c r="T16" s="46">
        <v>0</v>
      </c>
      <c r="U16" s="46">
        <v>0</v>
      </c>
      <c r="V16" s="46">
        <v>1</v>
      </c>
      <c r="W16" s="46">
        <v>1</v>
      </c>
      <c r="X16" s="46">
        <v>0</v>
      </c>
      <c r="Y16" s="46">
        <v>0</v>
      </c>
      <c r="Z16" s="46">
        <v>0</v>
      </c>
      <c r="AA16" s="46">
        <v>0</v>
      </c>
      <c r="AB16" s="46">
        <v>0</v>
      </c>
      <c r="AC16" s="46"/>
      <c r="AD16" s="46">
        <v>0</v>
      </c>
      <c r="AE16" s="46"/>
      <c r="AF16" s="46">
        <v>0</v>
      </c>
      <c r="AG16" s="46">
        <v>0</v>
      </c>
      <c r="AH16" s="46">
        <v>0</v>
      </c>
      <c r="AI16" s="46">
        <v>0</v>
      </c>
      <c r="AJ16" s="46">
        <v>0</v>
      </c>
      <c r="AK16" s="46">
        <v>0</v>
      </c>
      <c r="AL16" s="46">
        <v>0</v>
      </c>
      <c r="AM16" s="46">
        <v>0</v>
      </c>
      <c r="AN16" s="46">
        <v>0</v>
      </c>
      <c r="AO16" s="46">
        <v>0</v>
      </c>
      <c r="AP16" s="46">
        <v>0</v>
      </c>
      <c r="AQ16" s="46">
        <v>0</v>
      </c>
      <c r="AR16" s="46">
        <v>0</v>
      </c>
      <c r="AS16" s="46">
        <v>0</v>
      </c>
      <c r="AT16" s="46">
        <v>0</v>
      </c>
      <c r="AU16" s="46">
        <v>0</v>
      </c>
      <c r="AV16" s="46">
        <v>0</v>
      </c>
      <c r="AW16" s="46">
        <v>0</v>
      </c>
      <c r="AX16" s="46">
        <v>0</v>
      </c>
      <c r="AY16" s="46">
        <v>0</v>
      </c>
      <c r="AZ16" s="46">
        <v>0</v>
      </c>
      <c r="BA16" s="46">
        <v>0</v>
      </c>
      <c r="BB16" s="46">
        <v>0</v>
      </c>
      <c r="BC16" s="46">
        <v>0</v>
      </c>
      <c r="BD16" s="46">
        <v>1</v>
      </c>
      <c r="BE16" s="46">
        <v>1</v>
      </c>
      <c r="BF16" s="46">
        <v>1</v>
      </c>
      <c r="BG16" s="46">
        <v>0</v>
      </c>
      <c r="BH16" s="46">
        <v>1</v>
      </c>
      <c r="BI16" s="46">
        <v>1</v>
      </c>
      <c r="BJ16" s="46">
        <v>0</v>
      </c>
      <c r="BK16" s="46">
        <v>0</v>
      </c>
      <c r="BL16" s="46">
        <v>0</v>
      </c>
      <c r="BM16" s="46">
        <v>0</v>
      </c>
      <c r="BN16" s="46">
        <v>0</v>
      </c>
      <c r="BO16" s="46">
        <v>0</v>
      </c>
      <c r="BP16" s="46">
        <v>0</v>
      </c>
      <c r="BQ16" s="46">
        <v>0</v>
      </c>
      <c r="BR16" s="46">
        <v>0</v>
      </c>
      <c r="BS16" s="46">
        <v>0</v>
      </c>
      <c r="BT16" s="46">
        <v>0</v>
      </c>
      <c r="BU16" s="46">
        <v>0</v>
      </c>
      <c r="BV16" s="46">
        <v>0</v>
      </c>
      <c r="BW16" s="46">
        <v>0</v>
      </c>
      <c r="BX16" s="46">
        <v>0</v>
      </c>
      <c r="BY16" s="46">
        <v>0</v>
      </c>
    </row>
    <row r="17" spans="1:77">
      <c r="A17" s="24">
        <v>16</v>
      </c>
      <c r="B17" s="46"/>
      <c r="C17" s="46">
        <v>1</v>
      </c>
      <c r="D17" s="46"/>
      <c r="E17" s="46"/>
      <c r="F17" s="46">
        <v>3</v>
      </c>
      <c r="G17" s="46"/>
      <c r="H17" s="46">
        <v>33</v>
      </c>
      <c r="I17" s="46">
        <v>15</v>
      </c>
      <c r="J17" s="46">
        <v>0</v>
      </c>
      <c r="K17" s="46">
        <v>15</v>
      </c>
      <c r="L17" s="46">
        <v>40</v>
      </c>
      <c r="M17" s="46">
        <v>0</v>
      </c>
      <c r="N17" s="46">
        <v>0</v>
      </c>
      <c r="O17" s="46">
        <v>0</v>
      </c>
      <c r="P17" s="46">
        <v>0</v>
      </c>
      <c r="Q17" s="46">
        <v>0</v>
      </c>
      <c r="R17" s="46">
        <v>0</v>
      </c>
      <c r="S17" s="46">
        <v>4</v>
      </c>
      <c r="T17" s="46">
        <v>62</v>
      </c>
      <c r="U17" s="46">
        <v>102</v>
      </c>
      <c r="V17" s="46">
        <v>0</v>
      </c>
      <c r="W17" s="46">
        <v>0</v>
      </c>
      <c r="X17" s="46">
        <v>1</v>
      </c>
      <c r="Y17" s="46">
        <v>0</v>
      </c>
      <c r="Z17" s="46">
        <v>0</v>
      </c>
      <c r="AA17" s="46">
        <v>0</v>
      </c>
      <c r="AB17" s="46">
        <v>0</v>
      </c>
      <c r="AC17" s="46"/>
      <c r="AD17" s="46">
        <v>0</v>
      </c>
      <c r="AE17" s="46"/>
      <c r="AF17" s="46">
        <v>0</v>
      </c>
      <c r="AG17" s="46">
        <v>0</v>
      </c>
      <c r="AH17" s="46">
        <v>0</v>
      </c>
      <c r="AI17" s="46">
        <v>0</v>
      </c>
      <c r="AJ17" s="46">
        <v>0</v>
      </c>
      <c r="AK17" s="46">
        <v>0</v>
      </c>
      <c r="AL17" s="46">
        <v>0</v>
      </c>
      <c r="AM17" s="46">
        <v>0</v>
      </c>
      <c r="AN17" s="46">
        <v>0</v>
      </c>
      <c r="AO17" s="46">
        <v>0</v>
      </c>
      <c r="AP17" s="46">
        <v>0</v>
      </c>
      <c r="AQ17" s="46">
        <v>0</v>
      </c>
      <c r="AR17" s="46">
        <v>0</v>
      </c>
      <c r="AS17" s="46">
        <v>0</v>
      </c>
      <c r="AT17" s="46">
        <v>0</v>
      </c>
      <c r="AU17" s="46">
        <v>0</v>
      </c>
      <c r="AV17" s="46">
        <v>0</v>
      </c>
      <c r="AW17" s="46">
        <v>0</v>
      </c>
      <c r="AX17" s="46">
        <v>0</v>
      </c>
      <c r="AY17" s="46">
        <v>0</v>
      </c>
      <c r="AZ17" s="51">
        <v>1</v>
      </c>
      <c r="BA17" s="46">
        <v>1</v>
      </c>
      <c r="BB17" s="46">
        <v>0</v>
      </c>
      <c r="BC17" s="46">
        <v>0</v>
      </c>
      <c r="BD17" s="46">
        <v>0</v>
      </c>
      <c r="BE17" s="46">
        <v>0</v>
      </c>
      <c r="BF17" s="46">
        <v>0</v>
      </c>
      <c r="BG17" s="46">
        <v>0</v>
      </c>
      <c r="BH17" s="46">
        <v>0</v>
      </c>
      <c r="BI17" s="46">
        <v>0</v>
      </c>
      <c r="BJ17" s="46">
        <v>0</v>
      </c>
      <c r="BK17" s="46">
        <v>1</v>
      </c>
      <c r="BL17" s="46">
        <v>0</v>
      </c>
      <c r="BM17" s="46">
        <v>0</v>
      </c>
      <c r="BN17" s="46">
        <v>1</v>
      </c>
      <c r="BO17" s="46">
        <v>0</v>
      </c>
      <c r="BP17" s="46">
        <v>0</v>
      </c>
      <c r="BQ17" s="46">
        <v>0</v>
      </c>
      <c r="BR17" s="46">
        <v>0</v>
      </c>
      <c r="BS17" s="46">
        <v>0</v>
      </c>
      <c r="BT17" s="46">
        <v>0</v>
      </c>
      <c r="BU17" s="46">
        <v>0</v>
      </c>
      <c r="BV17" s="46">
        <v>0</v>
      </c>
      <c r="BW17" s="46">
        <v>0</v>
      </c>
      <c r="BX17" s="46">
        <v>0</v>
      </c>
      <c r="BY17" s="46">
        <v>0</v>
      </c>
    </row>
    <row r="18" spans="1:77">
      <c r="A18" s="24">
        <v>17</v>
      </c>
      <c r="B18" s="46"/>
      <c r="C18" s="46">
        <v>1</v>
      </c>
      <c r="D18" s="46"/>
      <c r="E18" s="46"/>
      <c r="F18" s="46">
        <v>2</v>
      </c>
      <c r="G18" s="46"/>
      <c r="H18" s="46">
        <v>0</v>
      </c>
      <c r="I18" s="46">
        <v>0</v>
      </c>
      <c r="J18" s="46">
        <v>0</v>
      </c>
      <c r="K18" s="46">
        <v>15</v>
      </c>
      <c r="L18" s="46">
        <v>40</v>
      </c>
      <c r="M18" s="46">
        <v>0</v>
      </c>
      <c r="N18" s="46">
        <v>0</v>
      </c>
      <c r="O18" s="46">
        <v>0</v>
      </c>
      <c r="P18" s="46">
        <v>0</v>
      </c>
      <c r="Q18" s="46">
        <v>0</v>
      </c>
      <c r="R18" s="46">
        <v>0</v>
      </c>
      <c r="S18" s="46">
        <v>3</v>
      </c>
      <c r="T18" s="46">
        <v>55</v>
      </c>
      <c r="U18" s="46">
        <v>104</v>
      </c>
      <c r="V18" s="46">
        <v>1</v>
      </c>
      <c r="W18" s="46">
        <v>1</v>
      </c>
      <c r="X18" s="46">
        <v>1</v>
      </c>
      <c r="Y18" s="46">
        <v>0</v>
      </c>
      <c r="Z18" s="46">
        <v>1</v>
      </c>
      <c r="AA18" s="46">
        <v>0</v>
      </c>
      <c r="AB18" s="46">
        <v>1</v>
      </c>
      <c r="AC18" s="46"/>
      <c r="AD18" s="46">
        <v>0</v>
      </c>
      <c r="AE18" s="46"/>
      <c r="AF18" s="46">
        <v>0</v>
      </c>
      <c r="AG18" s="46">
        <v>0</v>
      </c>
      <c r="AH18" s="46">
        <v>0</v>
      </c>
      <c r="AI18" s="46">
        <v>0</v>
      </c>
      <c r="AJ18" s="46">
        <v>0</v>
      </c>
      <c r="AK18" s="46">
        <v>0</v>
      </c>
      <c r="AL18" s="46">
        <v>0</v>
      </c>
      <c r="AM18" s="46">
        <v>0</v>
      </c>
      <c r="AN18" s="46">
        <v>0</v>
      </c>
      <c r="AO18" s="46">
        <v>0</v>
      </c>
      <c r="AP18" s="46">
        <v>0</v>
      </c>
      <c r="AQ18" s="46">
        <v>0</v>
      </c>
      <c r="AR18" s="46">
        <v>0</v>
      </c>
      <c r="AS18" s="46">
        <v>0</v>
      </c>
      <c r="AT18" s="46">
        <v>0</v>
      </c>
      <c r="AU18" s="46">
        <v>0</v>
      </c>
      <c r="AV18" s="46">
        <v>0</v>
      </c>
      <c r="AW18" s="46">
        <v>0</v>
      </c>
      <c r="AX18" s="46">
        <v>0</v>
      </c>
      <c r="AY18" s="46">
        <v>0</v>
      </c>
      <c r="AZ18" s="46">
        <v>0</v>
      </c>
      <c r="BA18" s="46">
        <v>0</v>
      </c>
      <c r="BB18" s="46">
        <v>0</v>
      </c>
      <c r="BC18" s="46">
        <v>1</v>
      </c>
      <c r="BD18" s="46">
        <v>1</v>
      </c>
      <c r="BE18" s="46">
        <v>1</v>
      </c>
      <c r="BF18" s="46">
        <v>0</v>
      </c>
      <c r="BG18" s="46">
        <v>0</v>
      </c>
      <c r="BH18" s="46">
        <v>1</v>
      </c>
      <c r="BI18" s="46">
        <v>0</v>
      </c>
      <c r="BJ18" s="46">
        <v>1</v>
      </c>
      <c r="BK18" s="46">
        <v>0</v>
      </c>
      <c r="BL18" s="46">
        <v>0</v>
      </c>
      <c r="BM18" s="46">
        <v>1</v>
      </c>
      <c r="BN18" s="46">
        <v>0</v>
      </c>
      <c r="BO18" s="46">
        <v>0</v>
      </c>
      <c r="BP18" s="46">
        <v>1</v>
      </c>
      <c r="BQ18" s="46">
        <v>0</v>
      </c>
      <c r="BR18" s="46">
        <v>0</v>
      </c>
      <c r="BS18" s="46">
        <v>0</v>
      </c>
      <c r="BT18" s="46">
        <v>0</v>
      </c>
      <c r="BU18" s="46">
        <v>0</v>
      </c>
      <c r="BV18" s="46">
        <v>0</v>
      </c>
      <c r="BW18" s="46">
        <v>0</v>
      </c>
      <c r="BX18" s="46">
        <v>0</v>
      </c>
      <c r="BY18" s="46">
        <v>0</v>
      </c>
    </row>
    <row r="19" spans="1:77">
      <c r="A19" s="24">
        <v>18</v>
      </c>
      <c r="B19" s="46"/>
      <c r="C19" s="46">
        <v>1</v>
      </c>
      <c r="D19" s="46"/>
      <c r="E19" s="46"/>
      <c r="F19" s="46">
        <v>4</v>
      </c>
      <c r="G19" s="46"/>
      <c r="H19" s="46">
        <v>42</v>
      </c>
      <c r="I19" s="46">
        <v>0</v>
      </c>
      <c r="J19" s="46">
        <v>0</v>
      </c>
      <c r="K19" s="46">
        <v>5</v>
      </c>
      <c r="L19" s="46">
        <v>10</v>
      </c>
      <c r="M19" s="46">
        <v>0</v>
      </c>
      <c r="N19" s="46">
        <v>0</v>
      </c>
      <c r="O19" s="46">
        <v>0</v>
      </c>
      <c r="P19" s="46">
        <v>0</v>
      </c>
      <c r="Q19" s="46">
        <v>90</v>
      </c>
      <c r="R19" s="46">
        <v>0</v>
      </c>
      <c r="S19" s="46">
        <v>8</v>
      </c>
      <c r="T19" s="46">
        <v>16</v>
      </c>
      <c r="U19" s="46">
        <v>4</v>
      </c>
      <c r="V19" s="46">
        <v>0</v>
      </c>
      <c r="W19" s="46">
        <v>0</v>
      </c>
      <c r="X19" s="46">
        <v>0</v>
      </c>
      <c r="Y19" s="46">
        <v>0</v>
      </c>
      <c r="Z19" s="46">
        <v>0</v>
      </c>
      <c r="AA19" s="46">
        <v>0</v>
      </c>
      <c r="AB19" s="46">
        <v>0</v>
      </c>
      <c r="AC19" s="46"/>
      <c r="AD19" s="46">
        <v>1</v>
      </c>
      <c r="AE19" s="46"/>
      <c r="AF19" s="46">
        <v>0</v>
      </c>
      <c r="AG19" s="46">
        <v>0</v>
      </c>
      <c r="AH19" s="46">
        <v>0</v>
      </c>
      <c r="AI19" s="46">
        <v>0</v>
      </c>
      <c r="AJ19" s="46">
        <v>0</v>
      </c>
      <c r="AK19" s="46">
        <v>0</v>
      </c>
      <c r="AL19" s="46">
        <v>0</v>
      </c>
      <c r="AM19" s="46">
        <v>0</v>
      </c>
      <c r="AN19" s="46">
        <v>1</v>
      </c>
      <c r="AO19" s="46">
        <v>0</v>
      </c>
      <c r="AP19" s="46">
        <v>0</v>
      </c>
      <c r="AQ19" s="46">
        <v>0</v>
      </c>
      <c r="AR19" s="46">
        <v>0</v>
      </c>
      <c r="AS19" s="46">
        <v>0</v>
      </c>
      <c r="AT19" s="46">
        <v>0</v>
      </c>
      <c r="AU19" s="46">
        <v>1</v>
      </c>
      <c r="AV19" s="46">
        <v>0</v>
      </c>
      <c r="AW19" s="46">
        <v>1</v>
      </c>
      <c r="AX19" s="46">
        <v>0</v>
      </c>
      <c r="AY19" s="46">
        <v>0</v>
      </c>
      <c r="AZ19" s="46">
        <v>1</v>
      </c>
      <c r="BA19" s="46">
        <v>1</v>
      </c>
      <c r="BB19" s="46">
        <v>0</v>
      </c>
      <c r="BC19" s="46">
        <v>0</v>
      </c>
      <c r="BD19" s="46">
        <v>0</v>
      </c>
      <c r="BE19" s="46">
        <v>1</v>
      </c>
      <c r="BF19" s="46">
        <v>0</v>
      </c>
      <c r="BG19" s="46">
        <v>0</v>
      </c>
      <c r="BH19" s="46">
        <v>0</v>
      </c>
      <c r="BI19" s="46">
        <v>0</v>
      </c>
      <c r="BJ19" s="46">
        <v>0</v>
      </c>
      <c r="BK19" s="46">
        <v>0</v>
      </c>
      <c r="BL19" s="46">
        <v>0</v>
      </c>
      <c r="BM19" s="46">
        <v>0</v>
      </c>
      <c r="BN19" s="46">
        <v>0</v>
      </c>
      <c r="BO19" s="46">
        <v>0</v>
      </c>
      <c r="BP19" s="46">
        <v>0</v>
      </c>
      <c r="BQ19" s="46">
        <v>0</v>
      </c>
      <c r="BR19" s="46">
        <v>0</v>
      </c>
      <c r="BS19" s="46">
        <v>0</v>
      </c>
      <c r="BT19" s="46">
        <v>0</v>
      </c>
      <c r="BU19" s="46">
        <v>0</v>
      </c>
      <c r="BV19" s="46">
        <v>0</v>
      </c>
      <c r="BW19" s="46">
        <v>1</v>
      </c>
      <c r="BX19" s="46">
        <v>0</v>
      </c>
      <c r="BY19" s="46">
        <v>0</v>
      </c>
    </row>
    <row r="20" spans="1:77">
      <c r="A20" s="24">
        <v>19</v>
      </c>
      <c r="B20" s="46"/>
      <c r="C20" s="46">
        <v>1</v>
      </c>
      <c r="D20" s="46"/>
      <c r="E20" s="46"/>
      <c r="F20" s="46">
        <v>3</v>
      </c>
      <c r="G20" s="46"/>
      <c r="H20" s="46">
        <v>46</v>
      </c>
      <c r="I20" s="46">
        <v>0</v>
      </c>
      <c r="J20" s="46">
        <v>0</v>
      </c>
      <c r="K20" s="46">
        <v>15</v>
      </c>
      <c r="L20" s="46">
        <v>10</v>
      </c>
      <c r="M20" s="46">
        <v>0</v>
      </c>
      <c r="N20" s="46">
        <v>0</v>
      </c>
      <c r="O20" s="46">
        <v>0</v>
      </c>
      <c r="P20" s="46">
        <v>0</v>
      </c>
      <c r="Q20" s="46">
        <v>0</v>
      </c>
      <c r="R20" s="46">
        <v>0</v>
      </c>
      <c r="S20" s="46">
        <v>0</v>
      </c>
      <c r="T20" s="46">
        <v>44</v>
      </c>
      <c r="U20" s="46">
        <v>24</v>
      </c>
      <c r="V20" s="46">
        <v>1</v>
      </c>
      <c r="W20" s="46">
        <v>0</v>
      </c>
      <c r="X20" s="46">
        <v>1</v>
      </c>
      <c r="Y20" s="46">
        <v>0</v>
      </c>
      <c r="Z20" s="46">
        <v>1</v>
      </c>
      <c r="AA20" s="46">
        <v>1</v>
      </c>
      <c r="AB20" s="46">
        <v>0</v>
      </c>
      <c r="AC20" s="46"/>
      <c r="AD20" s="46">
        <v>1</v>
      </c>
      <c r="AE20" s="46"/>
      <c r="AF20" s="46">
        <v>0</v>
      </c>
      <c r="AG20" s="46">
        <v>0</v>
      </c>
      <c r="AH20" s="46">
        <v>0</v>
      </c>
      <c r="AI20" s="46">
        <v>0</v>
      </c>
      <c r="AJ20" s="46">
        <v>0</v>
      </c>
      <c r="AK20" s="46">
        <v>0</v>
      </c>
      <c r="AL20" s="46">
        <v>0</v>
      </c>
      <c r="AM20" s="46">
        <v>0</v>
      </c>
      <c r="AN20" s="46">
        <v>0</v>
      </c>
      <c r="AO20" s="46">
        <v>0</v>
      </c>
      <c r="AP20" s="46">
        <v>0</v>
      </c>
      <c r="AQ20" s="46">
        <v>0</v>
      </c>
      <c r="AR20" s="46">
        <v>0</v>
      </c>
      <c r="AS20" s="46">
        <v>0</v>
      </c>
      <c r="AT20" s="46">
        <v>0</v>
      </c>
      <c r="AU20" s="46">
        <v>0</v>
      </c>
      <c r="AV20" s="46">
        <v>0</v>
      </c>
      <c r="AW20" s="46">
        <v>0</v>
      </c>
      <c r="AX20" s="46">
        <v>0</v>
      </c>
      <c r="AY20" s="46">
        <v>0</v>
      </c>
      <c r="AZ20" s="46">
        <v>1</v>
      </c>
      <c r="BA20" s="46">
        <v>1</v>
      </c>
      <c r="BB20" s="46">
        <v>0</v>
      </c>
      <c r="BC20" s="46">
        <v>0</v>
      </c>
      <c r="BD20" s="46">
        <v>0</v>
      </c>
      <c r="BE20" s="46">
        <v>0</v>
      </c>
      <c r="BF20" s="46">
        <v>0</v>
      </c>
      <c r="BG20" s="46">
        <v>0</v>
      </c>
      <c r="BH20" s="46">
        <v>0</v>
      </c>
      <c r="BI20" s="46">
        <v>0</v>
      </c>
      <c r="BJ20" s="46">
        <v>0</v>
      </c>
      <c r="BK20" s="46">
        <v>1</v>
      </c>
      <c r="BL20" s="46">
        <v>1</v>
      </c>
      <c r="BM20" s="46">
        <v>1</v>
      </c>
      <c r="BN20" s="46">
        <v>0</v>
      </c>
      <c r="BO20" s="46">
        <v>0</v>
      </c>
      <c r="BP20" s="46">
        <v>0</v>
      </c>
      <c r="BQ20" s="46">
        <v>0</v>
      </c>
      <c r="BR20" s="46">
        <v>0</v>
      </c>
      <c r="BS20" s="46">
        <v>0</v>
      </c>
      <c r="BT20" s="46">
        <v>0</v>
      </c>
      <c r="BU20" s="46">
        <v>0</v>
      </c>
      <c r="BV20" s="46">
        <v>0</v>
      </c>
      <c r="BW20" s="46">
        <v>0</v>
      </c>
      <c r="BX20" s="46">
        <v>0</v>
      </c>
      <c r="BY20" s="46">
        <v>0</v>
      </c>
    </row>
    <row r="21" spans="1:77">
      <c r="A21" s="24">
        <v>20</v>
      </c>
      <c r="B21" s="46"/>
      <c r="C21" s="46">
        <v>1</v>
      </c>
      <c r="D21" s="46"/>
      <c r="E21" s="46"/>
      <c r="F21" s="46">
        <v>1</v>
      </c>
      <c r="G21" s="46"/>
      <c r="H21" s="46">
        <v>10</v>
      </c>
      <c r="I21" s="46">
        <v>0</v>
      </c>
      <c r="J21" s="46">
        <v>0</v>
      </c>
      <c r="K21" s="46">
        <v>0</v>
      </c>
      <c r="L21" s="46">
        <v>0</v>
      </c>
      <c r="M21" s="46">
        <v>0</v>
      </c>
      <c r="N21" s="46">
        <v>0</v>
      </c>
      <c r="O21" s="46">
        <v>0</v>
      </c>
      <c r="P21" s="46">
        <v>0</v>
      </c>
      <c r="Q21" s="46">
        <v>0</v>
      </c>
      <c r="R21" s="46">
        <v>0</v>
      </c>
      <c r="S21" s="46">
        <v>0</v>
      </c>
      <c r="T21" s="46">
        <v>0</v>
      </c>
      <c r="U21" s="46">
        <v>0</v>
      </c>
      <c r="V21" s="46">
        <v>0</v>
      </c>
      <c r="W21" s="46">
        <v>1</v>
      </c>
      <c r="X21" s="46">
        <v>0</v>
      </c>
      <c r="Y21" s="46">
        <v>0</v>
      </c>
      <c r="Z21" s="46">
        <v>1</v>
      </c>
      <c r="AA21" s="46">
        <v>0</v>
      </c>
      <c r="AB21" s="46">
        <v>0</v>
      </c>
      <c r="AC21" s="46"/>
      <c r="AD21" s="46">
        <v>0</v>
      </c>
      <c r="AE21" s="46"/>
      <c r="AF21" s="46">
        <v>0</v>
      </c>
      <c r="AG21" s="46">
        <v>0</v>
      </c>
      <c r="AH21" s="46">
        <v>0</v>
      </c>
      <c r="AI21" s="46">
        <v>0</v>
      </c>
      <c r="AJ21" s="46">
        <v>0</v>
      </c>
      <c r="AK21" s="46">
        <v>0</v>
      </c>
      <c r="AL21" s="46">
        <v>0</v>
      </c>
      <c r="AM21" s="46">
        <v>0</v>
      </c>
      <c r="AN21" s="46">
        <v>0</v>
      </c>
      <c r="AO21" s="46">
        <v>0</v>
      </c>
      <c r="AP21" s="46">
        <v>0</v>
      </c>
      <c r="AQ21" s="46">
        <v>0</v>
      </c>
      <c r="AR21" s="46">
        <v>0</v>
      </c>
      <c r="AS21" s="46">
        <v>0</v>
      </c>
      <c r="AT21" s="46">
        <v>0</v>
      </c>
      <c r="AU21" s="46">
        <v>0</v>
      </c>
      <c r="AV21" s="46">
        <v>0</v>
      </c>
      <c r="AW21" s="46">
        <v>0</v>
      </c>
      <c r="AX21" s="46">
        <v>0</v>
      </c>
      <c r="AY21" s="46">
        <v>0</v>
      </c>
      <c r="AZ21" s="46">
        <v>1</v>
      </c>
      <c r="BA21" s="46">
        <v>0</v>
      </c>
      <c r="BB21" s="46">
        <v>0</v>
      </c>
      <c r="BC21" s="46">
        <v>0</v>
      </c>
      <c r="BD21" s="46">
        <v>0</v>
      </c>
      <c r="BE21" s="46">
        <v>1</v>
      </c>
      <c r="BF21" s="46">
        <v>0</v>
      </c>
      <c r="BG21" s="46">
        <v>1</v>
      </c>
      <c r="BH21" s="46">
        <v>0</v>
      </c>
      <c r="BI21" s="46">
        <v>0</v>
      </c>
      <c r="BJ21" s="46">
        <v>1</v>
      </c>
      <c r="BK21" s="46">
        <v>0</v>
      </c>
      <c r="BL21" s="46">
        <v>0</v>
      </c>
      <c r="BM21" s="46">
        <v>0</v>
      </c>
      <c r="BN21" s="46">
        <v>0</v>
      </c>
      <c r="BO21" s="46">
        <v>1</v>
      </c>
      <c r="BP21" s="46">
        <v>0</v>
      </c>
      <c r="BQ21" s="46">
        <v>0</v>
      </c>
      <c r="BR21" s="46">
        <v>0</v>
      </c>
      <c r="BS21" s="46">
        <v>0</v>
      </c>
      <c r="BT21" s="46">
        <v>0</v>
      </c>
      <c r="BU21" s="46">
        <v>0</v>
      </c>
      <c r="BV21" s="46">
        <v>0</v>
      </c>
      <c r="BW21" s="46">
        <v>0</v>
      </c>
      <c r="BX21" s="46">
        <v>0</v>
      </c>
      <c r="BY21" s="46">
        <v>0</v>
      </c>
    </row>
    <row r="22" spans="1:77">
      <c r="A22" s="24">
        <v>21</v>
      </c>
      <c r="B22" s="46"/>
      <c r="C22" s="46">
        <v>1</v>
      </c>
      <c r="D22" s="46"/>
      <c r="E22" s="46"/>
      <c r="F22" s="46">
        <v>1</v>
      </c>
      <c r="G22" s="46"/>
      <c r="H22" s="46">
        <v>20</v>
      </c>
      <c r="I22" s="46">
        <v>0</v>
      </c>
      <c r="J22" s="46">
        <v>0</v>
      </c>
      <c r="K22" s="46">
        <v>0</v>
      </c>
      <c r="L22" s="46">
        <v>0</v>
      </c>
      <c r="M22" s="46">
        <v>0</v>
      </c>
      <c r="N22" s="46">
        <v>0</v>
      </c>
      <c r="O22" s="46">
        <v>0</v>
      </c>
      <c r="P22" s="46">
        <v>0</v>
      </c>
      <c r="Q22" s="46">
        <v>0</v>
      </c>
      <c r="R22" s="46">
        <v>0</v>
      </c>
      <c r="S22" s="46">
        <v>0</v>
      </c>
      <c r="T22" s="46">
        <v>0</v>
      </c>
      <c r="U22" s="46">
        <v>0</v>
      </c>
      <c r="V22" s="46">
        <v>0</v>
      </c>
      <c r="W22" s="46">
        <v>0</v>
      </c>
      <c r="X22" s="46">
        <v>0</v>
      </c>
      <c r="Y22" s="46">
        <v>0</v>
      </c>
      <c r="Z22" s="46">
        <v>0</v>
      </c>
      <c r="AA22" s="46">
        <v>0</v>
      </c>
      <c r="AB22" s="46">
        <v>0</v>
      </c>
      <c r="AC22" s="46"/>
      <c r="AD22" s="46">
        <v>0</v>
      </c>
      <c r="AE22" s="46"/>
      <c r="AF22" s="46">
        <v>0</v>
      </c>
      <c r="AG22" s="46">
        <v>0</v>
      </c>
      <c r="AH22" s="46">
        <v>0</v>
      </c>
      <c r="AI22" s="46">
        <v>0</v>
      </c>
      <c r="AJ22" s="46">
        <v>0</v>
      </c>
      <c r="AK22" s="46">
        <v>0</v>
      </c>
      <c r="AL22" s="46">
        <v>0</v>
      </c>
      <c r="AM22" s="46">
        <v>0</v>
      </c>
      <c r="AN22" s="46">
        <v>0</v>
      </c>
      <c r="AO22" s="46">
        <v>0</v>
      </c>
      <c r="AP22" s="46">
        <v>0</v>
      </c>
      <c r="AQ22" s="46">
        <v>0</v>
      </c>
      <c r="AR22" s="46">
        <v>0</v>
      </c>
      <c r="AS22" s="46">
        <v>0</v>
      </c>
      <c r="AT22" s="46">
        <v>0</v>
      </c>
      <c r="AU22" s="46">
        <v>0</v>
      </c>
      <c r="AV22" s="46">
        <v>0</v>
      </c>
      <c r="AW22" s="46">
        <v>0</v>
      </c>
      <c r="AX22" s="46">
        <v>0</v>
      </c>
      <c r="AY22" s="46">
        <v>0</v>
      </c>
      <c r="AZ22" s="46">
        <v>0</v>
      </c>
      <c r="BA22" s="46">
        <v>0</v>
      </c>
      <c r="BB22" s="46">
        <v>1</v>
      </c>
      <c r="BC22" s="46">
        <v>0</v>
      </c>
      <c r="BD22" s="46">
        <v>1</v>
      </c>
      <c r="BE22" s="46">
        <v>1</v>
      </c>
      <c r="BF22" s="46">
        <v>0</v>
      </c>
      <c r="BG22" s="46">
        <v>1</v>
      </c>
      <c r="BH22" s="46">
        <v>0</v>
      </c>
      <c r="BI22" s="46">
        <v>1</v>
      </c>
      <c r="BJ22" s="46">
        <v>1</v>
      </c>
      <c r="BK22" s="46">
        <v>1</v>
      </c>
      <c r="BL22" s="46">
        <v>0</v>
      </c>
      <c r="BM22" s="46">
        <v>0</v>
      </c>
      <c r="BN22" s="46">
        <v>0</v>
      </c>
      <c r="BO22" s="46">
        <v>0</v>
      </c>
      <c r="BP22" s="46">
        <v>0</v>
      </c>
      <c r="BQ22" s="46">
        <v>0</v>
      </c>
      <c r="BR22" s="46">
        <v>0</v>
      </c>
      <c r="BS22" s="46">
        <v>0</v>
      </c>
      <c r="BT22" s="46">
        <v>0</v>
      </c>
      <c r="BU22" s="46">
        <v>0</v>
      </c>
      <c r="BV22" s="46">
        <v>0</v>
      </c>
      <c r="BW22" s="46">
        <v>0</v>
      </c>
      <c r="BX22" s="46">
        <v>0</v>
      </c>
      <c r="BY22" s="46">
        <v>0</v>
      </c>
    </row>
    <row r="23" spans="1:77">
      <c r="A23" s="24">
        <v>22</v>
      </c>
      <c r="B23" s="46"/>
      <c r="C23" s="46">
        <v>1</v>
      </c>
      <c r="D23" s="46"/>
      <c r="E23" s="46"/>
      <c r="F23" s="46">
        <v>3</v>
      </c>
      <c r="G23" s="46"/>
      <c r="H23" s="46">
        <v>38</v>
      </c>
      <c r="I23" s="46">
        <v>10</v>
      </c>
      <c r="J23" s="46">
        <v>0</v>
      </c>
      <c r="K23" s="46">
        <v>10</v>
      </c>
      <c r="L23" s="46">
        <v>30</v>
      </c>
      <c r="M23" s="46">
        <v>0</v>
      </c>
      <c r="N23" s="46">
        <v>0</v>
      </c>
      <c r="O23" s="46">
        <v>0</v>
      </c>
      <c r="P23" s="46">
        <v>0</v>
      </c>
      <c r="Q23" s="46">
        <v>10</v>
      </c>
      <c r="R23" s="46">
        <v>0</v>
      </c>
      <c r="S23" s="46">
        <v>3</v>
      </c>
      <c r="T23" s="46">
        <v>44</v>
      </c>
      <c r="U23" s="46">
        <v>88</v>
      </c>
      <c r="V23" s="46">
        <v>0</v>
      </c>
      <c r="W23" s="46">
        <v>1</v>
      </c>
      <c r="X23" s="46">
        <v>1</v>
      </c>
      <c r="Y23" s="46">
        <v>0</v>
      </c>
      <c r="Z23" s="46">
        <v>0</v>
      </c>
      <c r="AA23" s="46">
        <v>1</v>
      </c>
      <c r="AB23" s="46">
        <v>0</v>
      </c>
      <c r="AC23" s="46"/>
      <c r="AD23" s="46">
        <v>0</v>
      </c>
      <c r="AE23" s="46"/>
      <c r="AF23" s="46">
        <v>1</v>
      </c>
      <c r="AG23" s="46">
        <v>0</v>
      </c>
      <c r="AH23" s="46">
        <v>0</v>
      </c>
      <c r="AI23" s="46">
        <v>0</v>
      </c>
      <c r="AJ23" s="46">
        <v>0</v>
      </c>
      <c r="AK23" s="46">
        <v>0</v>
      </c>
      <c r="AL23" s="46">
        <v>0</v>
      </c>
      <c r="AM23" s="46">
        <v>0</v>
      </c>
      <c r="AN23" s="46">
        <v>0</v>
      </c>
      <c r="AO23" s="46">
        <v>0</v>
      </c>
      <c r="AP23" s="46">
        <v>0</v>
      </c>
      <c r="AQ23" s="46">
        <v>0</v>
      </c>
      <c r="AR23" s="46">
        <v>0</v>
      </c>
      <c r="AS23" s="46">
        <v>0</v>
      </c>
      <c r="AT23" s="46">
        <v>1</v>
      </c>
      <c r="AU23" s="46">
        <v>0</v>
      </c>
      <c r="AV23" s="46">
        <v>0</v>
      </c>
      <c r="AW23" s="46">
        <v>0</v>
      </c>
      <c r="AX23" s="46">
        <v>0</v>
      </c>
      <c r="AY23" s="46">
        <v>0</v>
      </c>
      <c r="AZ23" s="46">
        <v>0</v>
      </c>
      <c r="BA23" s="46">
        <v>0</v>
      </c>
      <c r="BB23" s="46">
        <v>0</v>
      </c>
      <c r="BC23" s="46">
        <v>0</v>
      </c>
      <c r="BD23" s="46">
        <v>0</v>
      </c>
      <c r="BE23" s="46">
        <v>1</v>
      </c>
      <c r="BF23" s="46">
        <v>0</v>
      </c>
      <c r="BG23" s="46">
        <v>1</v>
      </c>
      <c r="BH23" s="46">
        <v>0</v>
      </c>
      <c r="BI23" s="46">
        <v>0</v>
      </c>
      <c r="BJ23" s="46">
        <v>0</v>
      </c>
      <c r="BK23" s="46">
        <v>1</v>
      </c>
      <c r="BL23" s="46">
        <v>0</v>
      </c>
      <c r="BM23" s="46">
        <v>1</v>
      </c>
      <c r="BN23" s="46">
        <v>0</v>
      </c>
      <c r="BO23" s="46">
        <v>0</v>
      </c>
      <c r="BP23" s="46">
        <v>0</v>
      </c>
      <c r="BQ23" s="46">
        <v>0</v>
      </c>
      <c r="BR23" s="46">
        <v>0</v>
      </c>
      <c r="BS23" s="46">
        <v>0</v>
      </c>
      <c r="BT23" s="46">
        <v>1</v>
      </c>
      <c r="BU23" s="46">
        <v>0</v>
      </c>
      <c r="BV23" s="46">
        <v>0</v>
      </c>
      <c r="BW23" s="46">
        <v>0</v>
      </c>
      <c r="BX23" s="46">
        <v>0</v>
      </c>
      <c r="BY23" s="46">
        <v>0</v>
      </c>
    </row>
    <row r="24" spans="1:77">
      <c r="A24" s="24">
        <v>23</v>
      </c>
      <c r="B24" s="46"/>
      <c r="C24" s="46">
        <v>1</v>
      </c>
      <c r="D24" s="46"/>
      <c r="E24" s="46"/>
      <c r="F24" s="46">
        <v>3</v>
      </c>
      <c r="G24" s="46"/>
      <c r="H24" s="46">
        <v>4</v>
      </c>
      <c r="I24" s="46">
        <v>0</v>
      </c>
      <c r="J24" s="46">
        <v>60</v>
      </c>
      <c r="K24" s="46">
        <v>10</v>
      </c>
      <c r="L24" s="46">
        <v>20</v>
      </c>
      <c r="M24" s="46">
        <v>0</v>
      </c>
      <c r="N24" s="46">
        <v>0</v>
      </c>
      <c r="O24" s="46">
        <v>0</v>
      </c>
      <c r="P24" s="46">
        <v>0</v>
      </c>
      <c r="Q24" s="46">
        <v>0</v>
      </c>
      <c r="R24" s="46">
        <v>0</v>
      </c>
      <c r="S24" s="46">
        <v>2</v>
      </c>
      <c r="T24" s="46">
        <v>39</v>
      </c>
      <c r="U24" s="46">
        <v>69</v>
      </c>
      <c r="V24" s="46">
        <v>1</v>
      </c>
      <c r="W24" s="46">
        <v>1</v>
      </c>
      <c r="X24" s="46">
        <v>0</v>
      </c>
      <c r="Y24" s="46">
        <v>0</v>
      </c>
      <c r="Z24" s="46">
        <v>0</v>
      </c>
      <c r="AA24" s="46">
        <v>0</v>
      </c>
      <c r="AB24" s="46">
        <v>0</v>
      </c>
      <c r="AC24" s="46"/>
      <c r="AD24" s="46">
        <v>1</v>
      </c>
      <c r="AE24" s="46"/>
      <c r="AF24" s="46">
        <v>0</v>
      </c>
      <c r="AG24" s="46">
        <v>0</v>
      </c>
      <c r="AH24" s="46">
        <v>0</v>
      </c>
      <c r="AI24" s="46">
        <v>0</v>
      </c>
      <c r="AJ24" s="46">
        <v>0</v>
      </c>
      <c r="AK24" s="46">
        <v>0</v>
      </c>
      <c r="AL24" s="46">
        <v>0</v>
      </c>
      <c r="AM24" s="46">
        <v>0</v>
      </c>
      <c r="AN24" s="46">
        <v>0</v>
      </c>
      <c r="AO24" s="46">
        <v>0</v>
      </c>
      <c r="AP24" s="46">
        <v>0</v>
      </c>
      <c r="AQ24" s="46">
        <v>1</v>
      </c>
      <c r="AR24" s="46">
        <v>0</v>
      </c>
      <c r="AS24" s="46">
        <v>0</v>
      </c>
      <c r="AT24" s="46">
        <v>0</v>
      </c>
      <c r="AU24" s="46">
        <v>0</v>
      </c>
      <c r="AV24" s="46">
        <v>0</v>
      </c>
      <c r="AW24" s="46">
        <v>0</v>
      </c>
      <c r="AX24" s="46">
        <v>0</v>
      </c>
      <c r="AY24" s="46">
        <v>0</v>
      </c>
      <c r="AZ24" s="46">
        <v>1</v>
      </c>
      <c r="BA24" s="46">
        <v>0</v>
      </c>
      <c r="BB24" s="46">
        <v>0</v>
      </c>
      <c r="BC24" s="46">
        <v>0</v>
      </c>
      <c r="BD24" s="46">
        <v>1</v>
      </c>
      <c r="BE24" s="46">
        <v>1</v>
      </c>
      <c r="BF24" s="46">
        <v>0</v>
      </c>
      <c r="BG24" s="46">
        <v>0</v>
      </c>
      <c r="BH24" s="46">
        <v>0</v>
      </c>
      <c r="BI24" s="46">
        <v>0</v>
      </c>
      <c r="BJ24" s="46">
        <v>1</v>
      </c>
      <c r="BK24" s="46">
        <v>0</v>
      </c>
      <c r="BL24" s="46">
        <v>0</v>
      </c>
      <c r="BM24" s="46">
        <v>0</v>
      </c>
      <c r="BN24" s="46">
        <v>0</v>
      </c>
      <c r="BO24" s="46">
        <v>0</v>
      </c>
      <c r="BP24" s="46">
        <v>0</v>
      </c>
      <c r="BQ24" s="46">
        <v>0</v>
      </c>
      <c r="BR24" s="46">
        <v>0</v>
      </c>
      <c r="BS24" s="46">
        <v>0</v>
      </c>
      <c r="BT24" s="46">
        <v>0</v>
      </c>
      <c r="BU24" s="46">
        <v>0</v>
      </c>
      <c r="BV24" s="46">
        <v>0</v>
      </c>
      <c r="BW24" s="46">
        <v>0</v>
      </c>
      <c r="BX24" s="46">
        <v>0</v>
      </c>
      <c r="BY24" s="46">
        <v>0</v>
      </c>
    </row>
    <row r="25" spans="1:77">
      <c r="A25" s="24">
        <v>24</v>
      </c>
      <c r="B25" s="46"/>
      <c r="C25" s="46">
        <v>2</v>
      </c>
      <c r="D25" s="46"/>
      <c r="E25" s="46"/>
      <c r="F25" s="46">
        <v>4</v>
      </c>
      <c r="G25" s="46"/>
      <c r="H25" s="46">
        <v>29</v>
      </c>
      <c r="I25" s="46">
        <v>10</v>
      </c>
      <c r="J25" s="46">
        <v>40</v>
      </c>
      <c r="K25" s="46">
        <v>10</v>
      </c>
      <c r="L25" s="46">
        <v>30</v>
      </c>
      <c r="M25" s="46">
        <v>0</v>
      </c>
      <c r="N25" s="46">
        <v>0</v>
      </c>
      <c r="O25" s="46">
        <v>0</v>
      </c>
      <c r="P25" s="46">
        <v>15</v>
      </c>
      <c r="Q25" s="46">
        <v>15</v>
      </c>
      <c r="R25" s="46">
        <v>0</v>
      </c>
      <c r="S25" s="46">
        <v>2</v>
      </c>
      <c r="T25" s="46">
        <v>49</v>
      </c>
      <c r="U25" s="46">
        <v>59</v>
      </c>
      <c r="V25" s="46">
        <v>1</v>
      </c>
      <c r="W25" s="46">
        <v>1</v>
      </c>
      <c r="X25" s="46">
        <v>1</v>
      </c>
      <c r="Y25" s="46">
        <v>0</v>
      </c>
      <c r="Z25" s="46">
        <v>0</v>
      </c>
      <c r="AA25" s="46">
        <v>0</v>
      </c>
      <c r="AB25" s="46">
        <v>0</v>
      </c>
      <c r="AC25" s="46"/>
      <c r="AD25" s="46">
        <v>0</v>
      </c>
      <c r="AE25" s="46"/>
      <c r="AF25" s="46">
        <v>0</v>
      </c>
      <c r="AG25" s="46">
        <v>0</v>
      </c>
      <c r="AH25" s="46">
        <v>0</v>
      </c>
      <c r="AI25" s="46">
        <v>0</v>
      </c>
      <c r="AJ25" s="46">
        <v>1</v>
      </c>
      <c r="AK25" s="46">
        <v>0</v>
      </c>
      <c r="AL25" s="46">
        <v>0</v>
      </c>
      <c r="AM25" s="46">
        <v>0</v>
      </c>
      <c r="AN25" s="46">
        <v>0</v>
      </c>
      <c r="AO25" s="46">
        <v>0</v>
      </c>
      <c r="AP25" s="46">
        <v>0</v>
      </c>
      <c r="AQ25" s="46">
        <v>0</v>
      </c>
      <c r="AR25" s="46">
        <v>0</v>
      </c>
      <c r="AS25" s="46">
        <v>0</v>
      </c>
      <c r="AT25" s="46">
        <v>0</v>
      </c>
      <c r="AU25" s="46">
        <v>0</v>
      </c>
      <c r="AV25" s="46">
        <v>0</v>
      </c>
      <c r="AW25" s="46">
        <v>0</v>
      </c>
      <c r="AX25" s="46">
        <v>0</v>
      </c>
      <c r="AY25" s="46">
        <v>0</v>
      </c>
      <c r="AZ25" s="46">
        <v>1</v>
      </c>
      <c r="BA25" s="46">
        <v>1</v>
      </c>
      <c r="BB25" s="46">
        <v>0</v>
      </c>
      <c r="BC25" s="46">
        <v>0</v>
      </c>
      <c r="BD25" s="46">
        <v>0</v>
      </c>
      <c r="BE25" s="46">
        <v>1</v>
      </c>
      <c r="BF25" s="46">
        <v>0</v>
      </c>
      <c r="BG25" s="46">
        <v>1</v>
      </c>
      <c r="BH25" s="46">
        <v>0</v>
      </c>
      <c r="BI25" s="46">
        <v>0</v>
      </c>
      <c r="BJ25" s="46">
        <v>0</v>
      </c>
      <c r="BK25" s="46">
        <v>1</v>
      </c>
      <c r="BL25" s="46">
        <v>0</v>
      </c>
      <c r="BM25" s="46">
        <v>0</v>
      </c>
      <c r="BN25" s="46">
        <v>1</v>
      </c>
      <c r="BO25" s="46">
        <v>0</v>
      </c>
      <c r="BP25" s="46">
        <v>0</v>
      </c>
      <c r="BQ25" s="46">
        <v>0</v>
      </c>
      <c r="BR25" s="46">
        <v>0</v>
      </c>
      <c r="BS25" s="46">
        <v>0</v>
      </c>
      <c r="BT25" s="46">
        <v>0</v>
      </c>
      <c r="BU25" s="46">
        <v>0</v>
      </c>
      <c r="BV25" s="46">
        <v>0</v>
      </c>
      <c r="BW25" s="46">
        <v>0</v>
      </c>
      <c r="BX25" s="46">
        <v>0</v>
      </c>
      <c r="BY25" s="46">
        <v>0</v>
      </c>
    </row>
    <row r="26" spans="1:77">
      <c r="A26" s="24">
        <v>25</v>
      </c>
      <c r="B26" s="46"/>
      <c r="C26" s="46">
        <v>2</v>
      </c>
      <c r="D26" s="46"/>
      <c r="E26" s="46"/>
      <c r="F26" s="46">
        <v>4</v>
      </c>
      <c r="G26" s="46"/>
      <c r="H26" s="46">
        <v>5</v>
      </c>
      <c r="I26" s="46">
        <v>0</v>
      </c>
      <c r="J26" s="46">
        <v>30</v>
      </c>
      <c r="K26" s="46">
        <v>22</v>
      </c>
      <c r="L26" s="46">
        <v>20</v>
      </c>
      <c r="M26" s="46">
        <v>10</v>
      </c>
      <c r="N26" s="46">
        <v>20</v>
      </c>
      <c r="O26" s="46">
        <v>30</v>
      </c>
      <c r="P26" s="46">
        <v>0</v>
      </c>
      <c r="Q26" s="46">
        <v>0</v>
      </c>
      <c r="R26" s="46">
        <v>0</v>
      </c>
      <c r="S26" s="46">
        <v>5</v>
      </c>
      <c r="T26" s="46">
        <v>51</v>
      </c>
      <c r="U26" s="46">
        <v>68</v>
      </c>
      <c r="V26" s="46">
        <v>1</v>
      </c>
      <c r="W26" s="46">
        <v>1</v>
      </c>
      <c r="X26" s="46">
        <v>1</v>
      </c>
      <c r="Y26" s="46">
        <v>0</v>
      </c>
      <c r="Z26" s="46">
        <v>0</v>
      </c>
      <c r="AA26" s="46">
        <v>0</v>
      </c>
      <c r="AB26" s="46">
        <v>0</v>
      </c>
      <c r="AC26" s="46"/>
      <c r="AD26" s="46">
        <v>1</v>
      </c>
      <c r="AE26" s="46"/>
      <c r="AF26" s="46">
        <v>0</v>
      </c>
      <c r="AG26" s="46">
        <v>0</v>
      </c>
      <c r="AH26" s="46">
        <v>0</v>
      </c>
      <c r="AI26" s="46">
        <v>0</v>
      </c>
      <c r="AJ26" s="46">
        <v>0</v>
      </c>
      <c r="AK26" s="46">
        <v>0</v>
      </c>
      <c r="AL26" s="46">
        <v>0</v>
      </c>
      <c r="AM26" s="46">
        <v>0</v>
      </c>
      <c r="AN26" s="46">
        <v>0</v>
      </c>
      <c r="AO26" s="46">
        <v>0</v>
      </c>
      <c r="AP26" s="46">
        <v>0</v>
      </c>
      <c r="AQ26" s="46">
        <v>0</v>
      </c>
      <c r="AR26" s="46">
        <v>0</v>
      </c>
      <c r="AS26" s="46">
        <v>0</v>
      </c>
      <c r="AT26" s="46">
        <v>0</v>
      </c>
      <c r="AU26" s="46">
        <v>0</v>
      </c>
      <c r="AV26" s="46">
        <v>0</v>
      </c>
      <c r="AW26" s="46">
        <v>0</v>
      </c>
      <c r="AX26" s="46">
        <v>0</v>
      </c>
      <c r="AY26" s="46">
        <v>0</v>
      </c>
      <c r="AZ26" s="46">
        <v>0</v>
      </c>
      <c r="BA26" s="46">
        <v>0</v>
      </c>
      <c r="BB26" s="46">
        <v>0</v>
      </c>
      <c r="BC26" s="46">
        <v>0</v>
      </c>
      <c r="BD26" s="46">
        <v>1</v>
      </c>
      <c r="BE26" s="46">
        <v>0</v>
      </c>
      <c r="BF26" s="46">
        <v>0</v>
      </c>
      <c r="BG26" s="46">
        <v>0</v>
      </c>
      <c r="BH26" s="46">
        <v>0</v>
      </c>
      <c r="BI26" s="46">
        <v>1</v>
      </c>
      <c r="BJ26" s="46">
        <v>1</v>
      </c>
      <c r="BK26" s="46">
        <v>0</v>
      </c>
      <c r="BL26" s="46">
        <v>0</v>
      </c>
      <c r="BM26" s="46">
        <v>0</v>
      </c>
      <c r="BN26" s="46">
        <v>0</v>
      </c>
      <c r="BO26" s="46">
        <v>0</v>
      </c>
      <c r="BP26" s="46">
        <v>0</v>
      </c>
      <c r="BQ26" s="46">
        <v>0</v>
      </c>
      <c r="BR26" s="46">
        <v>0</v>
      </c>
      <c r="BS26" s="46">
        <v>0</v>
      </c>
      <c r="BT26" s="46">
        <v>0</v>
      </c>
      <c r="BU26" s="46">
        <v>0</v>
      </c>
      <c r="BV26" s="46">
        <v>0</v>
      </c>
      <c r="BW26" s="46">
        <v>0</v>
      </c>
      <c r="BX26" s="46">
        <v>0</v>
      </c>
      <c r="BY26" s="46">
        <v>1</v>
      </c>
    </row>
    <row r="27" spans="1:77">
      <c r="A27" s="24">
        <v>26</v>
      </c>
      <c r="B27" s="46"/>
      <c r="C27" s="46">
        <v>2</v>
      </c>
      <c r="D27" s="46"/>
      <c r="E27" s="46"/>
      <c r="F27" s="46">
        <v>4</v>
      </c>
      <c r="G27" s="46"/>
      <c r="H27" s="46">
        <v>0</v>
      </c>
      <c r="I27" s="46">
        <v>0</v>
      </c>
      <c r="J27" s="46">
        <v>0</v>
      </c>
      <c r="K27" s="46">
        <v>10</v>
      </c>
      <c r="L27" s="46">
        <v>40</v>
      </c>
      <c r="M27" s="46">
        <v>0</v>
      </c>
      <c r="N27" s="46">
        <v>0</v>
      </c>
      <c r="O27" s="46">
        <v>0</v>
      </c>
      <c r="P27" s="46">
        <v>0</v>
      </c>
      <c r="Q27" s="34"/>
      <c r="R27" s="46">
        <v>0</v>
      </c>
      <c r="S27" s="46">
        <v>4</v>
      </c>
      <c r="T27" s="46">
        <v>29</v>
      </c>
      <c r="U27" s="46">
        <v>134</v>
      </c>
      <c r="V27" s="46">
        <v>0</v>
      </c>
      <c r="W27" s="46">
        <v>0</v>
      </c>
      <c r="X27" s="46">
        <v>0</v>
      </c>
      <c r="Y27" s="46">
        <v>1</v>
      </c>
      <c r="Z27" s="46">
        <v>0</v>
      </c>
      <c r="AA27" s="46">
        <v>0</v>
      </c>
      <c r="AB27" s="46">
        <v>0</v>
      </c>
      <c r="AC27" s="46"/>
      <c r="AD27" s="46">
        <v>0</v>
      </c>
      <c r="AE27" s="46"/>
      <c r="AF27" s="46">
        <v>0</v>
      </c>
      <c r="AG27" s="46">
        <v>0</v>
      </c>
      <c r="AH27" s="46">
        <v>0</v>
      </c>
      <c r="AI27" s="46">
        <v>0</v>
      </c>
      <c r="AJ27" s="46">
        <v>0</v>
      </c>
      <c r="AK27" s="46">
        <v>0</v>
      </c>
      <c r="AL27" s="46">
        <v>0</v>
      </c>
      <c r="AM27" s="46">
        <v>0</v>
      </c>
      <c r="AN27" s="46">
        <v>0</v>
      </c>
      <c r="AO27" s="46">
        <v>0</v>
      </c>
      <c r="AP27" s="46">
        <v>0</v>
      </c>
      <c r="AQ27" s="46">
        <v>0</v>
      </c>
      <c r="AR27" s="46">
        <v>0</v>
      </c>
      <c r="AS27" s="46">
        <v>0</v>
      </c>
      <c r="AT27" s="46">
        <v>0</v>
      </c>
      <c r="AU27" s="46">
        <v>0</v>
      </c>
      <c r="AV27" s="46">
        <v>0</v>
      </c>
      <c r="AW27" s="46">
        <v>0</v>
      </c>
      <c r="AX27" s="46">
        <v>0</v>
      </c>
      <c r="AY27" s="46">
        <v>0</v>
      </c>
      <c r="AZ27" s="46">
        <v>0</v>
      </c>
      <c r="BA27" s="46">
        <v>1</v>
      </c>
      <c r="BB27" s="46">
        <v>0</v>
      </c>
      <c r="BC27" s="46">
        <v>1</v>
      </c>
      <c r="BD27" s="46">
        <v>0</v>
      </c>
      <c r="BE27" s="46">
        <v>0</v>
      </c>
      <c r="BF27" s="46">
        <v>0</v>
      </c>
      <c r="BG27" s="46">
        <v>0</v>
      </c>
      <c r="BH27" s="46">
        <v>0</v>
      </c>
      <c r="BI27" s="46">
        <v>0</v>
      </c>
      <c r="BJ27" s="46">
        <v>1</v>
      </c>
      <c r="BK27" s="46">
        <v>0</v>
      </c>
      <c r="BL27" s="46">
        <v>1</v>
      </c>
      <c r="BM27" s="46">
        <v>1</v>
      </c>
      <c r="BN27" s="46">
        <v>0</v>
      </c>
      <c r="BO27" s="46">
        <v>0</v>
      </c>
      <c r="BP27" s="46">
        <v>0</v>
      </c>
      <c r="BQ27" s="46">
        <v>0</v>
      </c>
      <c r="BR27" s="46">
        <v>0</v>
      </c>
      <c r="BS27" s="46">
        <v>0</v>
      </c>
      <c r="BT27" s="46">
        <v>0</v>
      </c>
      <c r="BU27" s="46">
        <v>0</v>
      </c>
      <c r="BV27" s="46">
        <v>0</v>
      </c>
      <c r="BW27" s="46">
        <v>1</v>
      </c>
      <c r="BX27" s="46">
        <v>0</v>
      </c>
      <c r="BY27" s="46">
        <v>0</v>
      </c>
    </row>
    <row r="28" spans="1:77">
      <c r="A28" s="24">
        <v>27</v>
      </c>
      <c r="B28" s="46"/>
      <c r="C28" s="46">
        <v>2</v>
      </c>
      <c r="D28" s="46"/>
      <c r="E28" s="46"/>
      <c r="F28" s="46">
        <v>4</v>
      </c>
      <c r="G28" s="46"/>
      <c r="H28" s="46">
        <v>7</v>
      </c>
      <c r="I28" s="46">
        <v>0</v>
      </c>
      <c r="J28" s="46">
        <v>0</v>
      </c>
      <c r="K28" s="46">
        <v>15</v>
      </c>
      <c r="L28" s="46">
        <v>30</v>
      </c>
      <c r="M28" s="46">
        <v>0</v>
      </c>
      <c r="N28" s="46">
        <v>0</v>
      </c>
      <c r="O28" s="46">
        <v>0</v>
      </c>
      <c r="P28" s="46">
        <v>0</v>
      </c>
      <c r="Q28" s="46">
        <v>0</v>
      </c>
      <c r="R28" s="46">
        <v>80</v>
      </c>
      <c r="S28" s="46">
        <v>4</v>
      </c>
      <c r="T28" s="46">
        <v>45</v>
      </c>
      <c r="U28" s="46">
        <v>114</v>
      </c>
      <c r="V28" s="46">
        <v>1</v>
      </c>
      <c r="W28" s="46">
        <v>1</v>
      </c>
      <c r="X28" s="46">
        <v>0</v>
      </c>
      <c r="Y28" s="46">
        <v>0</v>
      </c>
      <c r="Z28" s="46">
        <v>0</v>
      </c>
      <c r="AA28" s="46">
        <v>1</v>
      </c>
      <c r="AB28" s="46">
        <v>0</v>
      </c>
      <c r="AC28" s="46"/>
      <c r="AD28" s="46">
        <v>0</v>
      </c>
      <c r="AE28" s="46"/>
      <c r="AF28" s="46">
        <v>0</v>
      </c>
      <c r="AG28" s="46">
        <v>0</v>
      </c>
      <c r="AH28" s="46">
        <v>0</v>
      </c>
      <c r="AI28" s="46">
        <v>0</v>
      </c>
      <c r="AJ28" s="46">
        <v>0</v>
      </c>
      <c r="AK28" s="46">
        <v>0</v>
      </c>
      <c r="AL28" s="46">
        <v>0</v>
      </c>
      <c r="AM28" s="46">
        <v>0</v>
      </c>
      <c r="AN28" s="46">
        <v>0</v>
      </c>
      <c r="AO28" s="46">
        <v>0</v>
      </c>
      <c r="AP28" s="46">
        <v>1</v>
      </c>
      <c r="AQ28" s="46">
        <v>0</v>
      </c>
      <c r="AR28" s="46">
        <v>0</v>
      </c>
      <c r="AS28" s="46">
        <v>0</v>
      </c>
      <c r="AT28" s="46">
        <v>0</v>
      </c>
      <c r="AU28" s="46">
        <v>0</v>
      </c>
      <c r="AV28" s="46">
        <v>0</v>
      </c>
      <c r="AW28" s="46">
        <v>0</v>
      </c>
      <c r="AX28" s="46">
        <v>0</v>
      </c>
      <c r="AY28" s="46">
        <v>0</v>
      </c>
      <c r="AZ28" s="46">
        <v>0</v>
      </c>
      <c r="BA28" s="46">
        <v>1</v>
      </c>
      <c r="BB28" s="46">
        <v>0</v>
      </c>
      <c r="BC28" s="46">
        <v>0</v>
      </c>
      <c r="BD28" s="46">
        <v>0</v>
      </c>
      <c r="BE28" s="46">
        <v>1</v>
      </c>
      <c r="BF28" s="46">
        <v>1</v>
      </c>
      <c r="BG28" s="46">
        <v>0</v>
      </c>
      <c r="BH28" s="46">
        <v>0</v>
      </c>
      <c r="BI28" s="46">
        <v>1</v>
      </c>
      <c r="BJ28" s="46">
        <v>0</v>
      </c>
      <c r="BK28" s="46">
        <v>0</v>
      </c>
      <c r="BL28" s="46">
        <v>0</v>
      </c>
      <c r="BM28" s="46">
        <v>0</v>
      </c>
      <c r="BN28" s="46">
        <v>0</v>
      </c>
      <c r="BO28" s="46">
        <v>0</v>
      </c>
      <c r="BP28" s="46">
        <v>0</v>
      </c>
      <c r="BQ28" s="46">
        <v>0</v>
      </c>
      <c r="BR28" s="46">
        <v>0</v>
      </c>
      <c r="BS28" s="46">
        <v>0</v>
      </c>
      <c r="BT28" s="46">
        <v>0</v>
      </c>
      <c r="BU28" s="46">
        <v>0</v>
      </c>
      <c r="BV28" s="46">
        <v>0</v>
      </c>
      <c r="BW28" s="46">
        <v>1</v>
      </c>
      <c r="BX28" s="46">
        <v>0</v>
      </c>
      <c r="BY28" s="46">
        <v>0</v>
      </c>
    </row>
    <row r="29" spans="1:77">
      <c r="A29" s="24">
        <v>28</v>
      </c>
      <c r="B29" s="46"/>
      <c r="C29" s="46">
        <v>2</v>
      </c>
      <c r="D29" s="46"/>
      <c r="E29" s="46"/>
      <c r="F29" s="46">
        <v>3</v>
      </c>
      <c r="G29" s="46"/>
      <c r="H29" s="46">
        <v>4</v>
      </c>
      <c r="I29" s="46">
        <v>0</v>
      </c>
      <c r="J29" s="46">
        <v>0</v>
      </c>
      <c r="K29" s="46">
        <v>15</v>
      </c>
      <c r="L29" s="46">
        <v>20</v>
      </c>
      <c r="M29" s="46">
        <v>0</v>
      </c>
      <c r="N29" s="46">
        <v>0</v>
      </c>
      <c r="O29" s="46">
        <v>0</v>
      </c>
      <c r="P29" s="46">
        <v>0</v>
      </c>
      <c r="Q29" s="46">
        <v>0</v>
      </c>
      <c r="R29" s="46">
        <v>50</v>
      </c>
      <c r="S29" s="46">
        <v>5</v>
      </c>
      <c r="T29" s="46">
        <v>49</v>
      </c>
      <c r="U29" s="46">
        <v>60</v>
      </c>
      <c r="V29" s="46">
        <v>0</v>
      </c>
      <c r="W29" s="46">
        <v>0</v>
      </c>
      <c r="X29" s="46">
        <v>0</v>
      </c>
      <c r="Y29" s="46">
        <v>0</v>
      </c>
      <c r="Z29" s="46">
        <v>0</v>
      </c>
      <c r="AA29" s="46">
        <v>0</v>
      </c>
      <c r="AB29" s="46">
        <v>0</v>
      </c>
      <c r="AC29" s="46"/>
      <c r="AD29" s="46">
        <v>0</v>
      </c>
      <c r="AE29" s="46"/>
      <c r="AF29" s="46">
        <v>0</v>
      </c>
      <c r="AG29" s="46">
        <v>0</v>
      </c>
      <c r="AH29" s="46">
        <v>0</v>
      </c>
      <c r="AI29" s="46">
        <v>0</v>
      </c>
      <c r="AJ29" s="46">
        <v>0</v>
      </c>
      <c r="AK29" s="46">
        <v>0</v>
      </c>
      <c r="AL29" s="46">
        <v>0</v>
      </c>
      <c r="AM29" s="46">
        <v>0</v>
      </c>
      <c r="AN29" s="46">
        <v>0</v>
      </c>
      <c r="AO29" s="46">
        <v>0</v>
      </c>
      <c r="AP29" s="46">
        <v>0</v>
      </c>
      <c r="AQ29" s="46">
        <v>0</v>
      </c>
      <c r="AR29" s="46">
        <v>0</v>
      </c>
      <c r="AS29" s="46">
        <v>0</v>
      </c>
      <c r="AT29" s="46">
        <v>0</v>
      </c>
      <c r="AU29" s="46">
        <v>0</v>
      </c>
      <c r="AV29" s="46">
        <v>0</v>
      </c>
      <c r="AW29" s="46">
        <v>0</v>
      </c>
      <c r="AX29" s="46">
        <v>0</v>
      </c>
      <c r="AY29" s="46">
        <v>0</v>
      </c>
      <c r="AZ29" s="46">
        <v>1</v>
      </c>
      <c r="BA29" s="46">
        <v>0</v>
      </c>
      <c r="BB29" s="46">
        <v>0</v>
      </c>
      <c r="BC29" s="46">
        <v>0</v>
      </c>
      <c r="BD29" s="46">
        <v>0</v>
      </c>
      <c r="BE29" s="46">
        <v>1</v>
      </c>
      <c r="BF29" s="46">
        <v>0</v>
      </c>
      <c r="BG29" s="46">
        <v>0</v>
      </c>
      <c r="BH29" s="46">
        <v>1</v>
      </c>
      <c r="BI29" s="46">
        <v>0</v>
      </c>
      <c r="BJ29" s="46">
        <v>1</v>
      </c>
      <c r="BK29" s="46">
        <v>0</v>
      </c>
      <c r="BL29" s="46">
        <v>0</v>
      </c>
      <c r="BM29" s="46">
        <v>1</v>
      </c>
      <c r="BN29" s="46">
        <v>0</v>
      </c>
      <c r="BO29" s="46">
        <v>0</v>
      </c>
      <c r="BP29" s="46">
        <v>0</v>
      </c>
      <c r="BQ29" s="46">
        <v>0</v>
      </c>
      <c r="BR29" s="46">
        <v>0</v>
      </c>
      <c r="BS29" s="46">
        <v>0</v>
      </c>
      <c r="BT29" s="46">
        <v>0</v>
      </c>
      <c r="BU29" s="46">
        <v>0</v>
      </c>
      <c r="BV29" s="46">
        <v>0</v>
      </c>
      <c r="BW29" s="46">
        <v>0</v>
      </c>
      <c r="BX29" s="46">
        <v>0</v>
      </c>
      <c r="BY29" s="46">
        <v>0</v>
      </c>
    </row>
    <row r="30" spans="1:77">
      <c r="A30" s="24">
        <v>29</v>
      </c>
      <c r="B30" s="46"/>
      <c r="C30" s="46">
        <v>2</v>
      </c>
      <c r="D30" s="46"/>
      <c r="E30" s="46"/>
      <c r="F30" s="46">
        <v>3</v>
      </c>
      <c r="G30" s="46"/>
      <c r="H30" s="46">
        <v>31</v>
      </c>
      <c r="I30" s="46">
        <v>0</v>
      </c>
      <c r="J30" s="46">
        <v>0</v>
      </c>
      <c r="K30" s="46">
        <v>15</v>
      </c>
      <c r="L30" s="46">
        <v>40</v>
      </c>
      <c r="M30" s="46">
        <v>0</v>
      </c>
      <c r="N30" s="46">
        <v>0</v>
      </c>
      <c r="O30" s="46">
        <v>0</v>
      </c>
      <c r="P30" s="46">
        <v>0</v>
      </c>
      <c r="Q30" s="46">
        <v>0</v>
      </c>
      <c r="R30" s="46">
        <v>0</v>
      </c>
      <c r="S30" s="46">
        <v>5</v>
      </c>
      <c r="T30" s="46">
        <v>58</v>
      </c>
      <c r="U30" s="46">
        <v>109</v>
      </c>
      <c r="V30" s="46">
        <v>0</v>
      </c>
      <c r="W30" s="46">
        <v>1</v>
      </c>
      <c r="X30" s="46">
        <v>0</v>
      </c>
      <c r="Y30" s="46">
        <v>1</v>
      </c>
      <c r="Z30" s="46">
        <v>1</v>
      </c>
      <c r="AA30" s="46">
        <v>1</v>
      </c>
      <c r="AB30" s="46">
        <v>0</v>
      </c>
      <c r="AC30" s="46"/>
      <c r="AD30" s="46">
        <v>0</v>
      </c>
      <c r="AE30" s="46"/>
      <c r="AF30" s="46">
        <v>0</v>
      </c>
      <c r="AG30" s="46">
        <v>0</v>
      </c>
      <c r="AH30" s="46">
        <v>0</v>
      </c>
      <c r="AI30" s="46">
        <v>0</v>
      </c>
      <c r="AJ30" s="46">
        <v>0</v>
      </c>
      <c r="AK30" s="46">
        <v>0</v>
      </c>
      <c r="AL30" s="46">
        <v>0</v>
      </c>
      <c r="AM30" s="46">
        <v>0</v>
      </c>
      <c r="AN30" s="46">
        <v>0</v>
      </c>
      <c r="AO30" s="46">
        <v>0</v>
      </c>
      <c r="AP30" s="46">
        <v>0</v>
      </c>
      <c r="AQ30" s="46">
        <v>0</v>
      </c>
      <c r="AR30" s="46">
        <v>0</v>
      </c>
      <c r="AS30" s="46">
        <v>0</v>
      </c>
      <c r="AT30" s="46">
        <v>0</v>
      </c>
      <c r="AU30" s="46">
        <v>0</v>
      </c>
      <c r="AV30" s="46">
        <v>0</v>
      </c>
      <c r="AW30" s="46">
        <v>0</v>
      </c>
      <c r="AX30" s="46">
        <v>0</v>
      </c>
      <c r="AY30" s="46">
        <v>0</v>
      </c>
      <c r="AZ30" s="46">
        <v>1</v>
      </c>
      <c r="BA30" s="46">
        <v>0</v>
      </c>
      <c r="BB30" s="46">
        <v>1</v>
      </c>
      <c r="BC30" s="46">
        <v>1</v>
      </c>
      <c r="BD30" s="46">
        <v>0</v>
      </c>
      <c r="BE30" s="46">
        <v>1</v>
      </c>
      <c r="BF30" s="46">
        <v>0</v>
      </c>
      <c r="BG30" s="46">
        <v>0</v>
      </c>
      <c r="BH30" s="46">
        <v>0</v>
      </c>
      <c r="BI30" s="46">
        <v>0</v>
      </c>
      <c r="BJ30" s="46">
        <v>0</v>
      </c>
      <c r="BK30" s="46">
        <v>0</v>
      </c>
      <c r="BL30" s="46">
        <v>0</v>
      </c>
      <c r="BM30" s="46">
        <v>0</v>
      </c>
      <c r="BN30" s="46">
        <v>0</v>
      </c>
      <c r="BO30" s="46">
        <v>1</v>
      </c>
      <c r="BP30" s="46">
        <v>0</v>
      </c>
      <c r="BQ30" s="46">
        <v>1</v>
      </c>
      <c r="BR30" s="46">
        <v>0</v>
      </c>
      <c r="BS30" s="46">
        <v>0</v>
      </c>
      <c r="BT30" s="46">
        <v>0</v>
      </c>
      <c r="BU30" s="46">
        <v>0</v>
      </c>
      <c r="BV30" s="46">
        <v>0</v>
      </c>
      <c r="BW30" s="46">
        <v>0</v>
      </c>
      <c r="BX30" s="46">
        <v>0</v>
      </c>
      <c r="BY30" s="46">
        <v>0</v>
      </c>
    </row>
    <row r="31" spans="1:77">
      <c r="A31" s="24">
        <v>30</v>
      </c>
      <c r="B31" s="46"/>
      <c r="C31" s="46">
        <v>2</v>
      </c>
      <c r="D31" s="46"/>
      <c r="E31" s="46"/>
      <c r="F31" s="46">
        <v>2</v>
      </c>
      <c r="G31" s="46"/>
      <c r="H31" s="46">
        <v>0</v>
      </c>
      <c r="I31" s="46">
        <v>0</v>
      </c>
      <c r="J31" s="46">
        <v>0</v>
      </c>
      <c r="K31" s="46">
        <v>10</v>
      </c>
      <c r="L31" s="46">
        <v>20</v>
      </c>
      <c r="M31" s="46">
        <v>0</v>
      </c>
      <c r="N31" s="46">
        <v>0</v>
      </c>
      <c r="O31" s="46">
        <v>0</v>
      </c>
      <c r="P31" s="46">
        <v>0</v>
      </c>
      <c r="Q31" s="46">
        <v>0</v>
      </c>
      <c r="R31" s="46">
        <v>0</v>
      </c>
      <c r="S31" s="46">
        <v>2</v>
      </c>
      <c r="T31" s="46">
        <v>44</v>
      </c>
      <c r="U31" s="46">
        <v>40</v>
      </c>
      <c r="V31" s="46">
        <v>1</v>
      </c>
      <c r="W31" s="46">
        <v>0</v>
      </c>
      <c r="X31" s="46">
        <v>1</v>
      </c>
      <c r="Y31" s="46">
        <v>1</v>
      </c>
      <c r="Z31" s="46">
        <v>0</v>
      </c>
      <c r="AA31" s="46">
        <v>0</v>
      </c>
      <c r="AB31" s="46">
        <v>0</v>
      </c>
      <c r="AC31" s="46"/>
      <c r="AD31" s="46">
        <v>0</v>
      </c>
      <c r="AE31" s="46"/>
      <c r="AF31" s="46">
        <v>0</v>
      </c>
      <c r="AG31" s="46">
        <v>0</v>
      </c>
      <c r="AH31" s="46">
        <v>0</v>
      </c>
      <c r="AI31" s="46">
        <v>0</v>
      </c>
      <c r="AJ31" s="46">
        <v>0</v>
      </c>
      <c r="AK31" s="46">
        <v>0</v>
      </c>
      <c r="AL31" s="46">
        <v>0</v>
      </c>
      <c r="AM31" s="46">
        <v>0</v>
      </c>
      <c r="AN31" s="46">
        <v>0</v>
      </c>
      <c r="AO31" s="46">
        <v>0</v>
      </c>
      <c r="AP31" s="46">
        <v>0</v>
      </c>
      <c r="AQ31" s="46">
        <v>0</v>
      </c>
      <c r="AR31" s="46">
        <v>0</v>
      </c>
      <c r="AS31" s="46">
        <v>1</v>
      </c>
      <c r="AT31" s="46">
        <v>0</v>
      </c>
      <c r="AU31" s="46">
        <v>0</v>
      </c>
      <c r="AV31" s="46">
        <v>0</v>
      </c>
      <c r="AW31" s="46">
        <v>1</v>
      </c>
      <c r="AX31" s="46">
        <v>0</v>
      </c>
      <c r="AY31" s="46">
        <v>0</v>
      </c>
      <c r="AZ31" s="46">
        <v>0</v>
      </c>
      <c r="BA31" s="46">
        <v>0</v>
      </c>
      <c r="BB31" s="46">
        <v>0</v>
      </c>
      <c r="BC31" s="46">
        <v>1</v>
      </c>
      <c r="BD31" s="46">
        <v>0</v>
      </c>
      <c r="BE31" s="46">
        <v>1</v>
      </c>
      <c r="BF31" s="46">
        <v>1</v>
      </c>
      <c r="BG31" s="46">
        <v>0</v>
      </c>
      <c r="BH31" s="46">
        <v>0</v>
      </c>
      <c r="BI31" s="46">
        <v>0</v>
      </c>
      <c r="BJ31" s="46">
        <v>0</v>
      </c>
      <c r="BK31" s="46">
        <v>1</v>
      </c>
      <c r="BL31" s="46">
        <v>0</v>
      </c>
      <c r="BM31" s="46">
        <v>0</v>
      </c>
      <c r="BN31" s="46">
        <v>0</v>
      </c>
      <c r="BO31" s="46">
        <v>0</v>
      </c>
      <c r="BP31" s="46">
        <v>0</v>
      </c>
      <c r="BQ31" s="46">
        <v>0</v>
      </c>
      <c r="BR31" s="46">
        <v>0</v>
      </c>
      <c r="BS31" s="46">
        <v>0</v>
      </c>
      <c r="BT31" s="46">
        <v>0</v>
      </c>
      <c r="BU31" s="46">
        <v>0</v>
      </c>
      <c r="BV31" s="46">
        <v>0</v>
      </c>
      <c r="BW31" s="46">
        <v>0</v>
      </c>
      <c r="BX31" s="46">
        <v>0</v>
      </c>
      <c r="BY31" s="46">
        <v>0</v>
      </c>
    </row>
    <row r="32" spans="1:77">
      <c r="A32" s="24">
        <v>31</v>
      </c>
      <c r="B32" s="46"/>
      <c r="C32" s="46">
        <v>2</v>
      </c>
      <c r="D32" s="46"/>
      <c r="E32" s="46"/>
      <c r="F32" s="46">
        <v>4</v>
      </c>
      <c r="G32" s="46"/>
      <c r="H32" s="46">
        <v>34</v>
      </c>
      <c r="I32" s="46">
        <v>0</v>
      </c>
      <c r="J32" s="46">
        <v>26</v>
      </c>
      <c r="K32" s="46">
        <v>10</v>
      </c>
      <c r="L32" s="46">
        <v>30</v>
      </c>
      <c r="M32" s="46">
        <v>5</v>
      </c>
      <c r="N32" s="46">
        <v>15</v>
      </c>
      <c r="O32" s="46">
        <v>15</v>
      </c>
      <c r="P32" s="46">
        <v>0</v>
      </c>
      <c r="Q32" s="46">
        <v>0</v>
      </c>
      <c r="R32" s="46">
        <v>0</v>
      </c>
      <c r="S32" s="46">
        <v>0</v>
      </c>
      <c r="T32" s="46">
        <v>41</v>
      </c>
      <c r="U32" s="46">
        <v>82</v>
      </c>
      <c r="V32" s="46">
        <v>0</v>
      </c>
      <c r="W32" s="46">
        <v>0</v>
      </c>
      <c r="X32" s="46">
        <v>0</v>
      </c>
      <c r="Y32" s="46">
        <v>1</v>
      </c>
      <c r="Z32" s="46">
        <v>1</v>
      </c>
      <c r="AA32" s="46">
        <v>0</v>
      </c>
      <c r="AB32" s="46">
        <v>0</v>
      </c>
      <c r="AC32" s="46"/>
      <c r="AD32" s="46">
        <v>0</v>
      </c>
      <c r="AE32" s="46"/>
      <c r="AF32" s="46">
        <v>0</v>
      </c>
      <c r="AG32" s="46">
        <v>0</v>
      </c>
      <c r="AH32" s="46">
        <v>0</v>
      </c>
      <c r="AI32" s="46">
        <v>0</v>
      </c>
      <c r="AJ32" s="46">
        <v>1</v>
      </c>
      <c r="AK32" s="46">
        <v>0</v>
      </c>
      <c r="AL32" s="46">
        <v>0</v>
      </c>
      <c r="AM32" s="46">
        <v>0</v>
      </c>
      <c r="AN32" s="46">
        <v>0</v>
      </c>
      <c r="AO32" s="46">
        <v>0</v>
      </c>
      <c r="AP32" s="46">
        <v>0</v>
      </c>
      <c r="AQ32" s="46">
        <v>0</v>
      </c>
      <c r="AR32" s="46">
        <v>0</v>
      </c>
      <c r="AS32" s="46">
        <v>0</v>
      </c>
      <c r="AT32" s="46">
        <v>0</v>
      </c>
      <c r="AU32" s="46">
        <v>0</v>
      </c>
      <c r="AV32" s="46">
        <v>0</v>
      </c>
      <c r="AW32" s="46">
        <v>0</v>
      </c>
      <c r="AX32" s="46">
        <v>0</v>
      </c>
      <c r="AY32" s="46">
        <v>0</v>
      </c>
      <c r="AZ32" s="46">
        <v>1</v>
      </c>
      <c r="BA32" s="46">
        <v>0</v>
      </c>
      <c r="BB32" s="46">
        <v>1</v>
      </c>
      <c r="BC32" s="46">
        <v>1</v>
      </c>
      <c r="BD32" s="46">
        <v>0</v>
      </c>
      <c r="BE32" s="46">
        <v>1</v>
      </c>
      <c r="BF32" s="46">
        <v>1</v>
      </c>
      <c r="BG32" s="46">
        <v>0</v>
      </c>
      <c r="BH32" s="46">
        <v>0</v>
      </c>
      <c r="BI32" s="46">
        <v>1</v>
      </c>
      <c r="BJ32" s="46">
        <v>0</v>
      </c>
      <c r="BK32" s="46">
        <v>0</v>
      </c>
      <c r="BL32" s="46">
        <v>0</v>
      </c>
      <c r="BM32" s="46">
        <v>0</v>
      </c>
      <c r="BN32" s="46">
        <v>0</v>
      </c>
      <c r="BO32" s="46">
        <v>0</v>
      </c>
      <c r="BP32" s="46">
        <v>0</v>
      </c>
      <c r="BQ32" s="46">
        <v>0</v>
      </c>
      <c r="BR32" s="46">
        <v>0</v>
      </c>
      <c r="BS32" s="46">
        <v>0</v>
      </c>
      <c r="BT32" s="46">
        <v>0</v>
      </c>
      <c r="BU32" s="46">
        <v>0</v>
      </c>
      <c r="BV32" s="46">
        <v>0</v>
      </c>
      <c r="BW32" s="46">
        <v>0</v>
      </c>
      <c r="BX32" s="46">
        <v>0</v>
      </c>
      <c r="BY32" s="46">
        <v>0</v>
      </c>
    </row>
    <row r="33" spans="1:77">
      <c r="A33" s="24">
        <v>32</v>
      </c>
      <c r="B33" s="46"/>
      <c r="C33" s="46">
        <v>2</v>
      </c>
      <c r="D33" s="46"/>
      <c r="E33" s="46"/>
      <c r="F33" s="46">
        <v>3</v>
      </c>
      <c r="G33" s="46"/>
      <c r="H33" s="46">
        <v>30</v>
      </c>
      <c r="I33" s="46">
        <v>0</v>
      </c>
      <c r="J33" s="46">
        <v>20</v>
      </c>
      <c r="K33" s="46">
        <v>10</v>
      </c>
      <c r="L33" s="46">
        <v>20</v>
      </c>
      <c r="M33" s="46">
        <v>0</v>
      </c>
      <c r="N33" s="46">
        <v>0</v>
      </c>
      <c r="O33" s="46">
        <v>0</v>
      </c>
      <c r="P33" s="46">
        <v>20</v>
      </c>
      <c r="Q33" s="46">
        <v>0</v>
      </c>
      <c r="R33" s="46">
        <v>10</v>
      </c>
      <c r="S33" s="46">
        <v>1</v>
      </c>
      <c r="T33" s="46">
        <v>45</v>
      </c>
      <c r="U33" s="46">
        <v>63</v>
      </c>
      <c r="V33" s="46">
        <v>0</v>
      </c>
      <c r="W33" s="46">
        <v>0</v>
      </c>
      <c r="X33" s="46">
        <v>0</v>
      </c>
      <c r="Y33" s="46">
        <v>0</v>
      </c>
      <c r="Z33" s="46">
        <v>1</v>
      </c>
      <c r="AA33" s="46">
        <v>0</v>
      </c>
      <c r="AB33" s="46">
        <v>0</v>
      </c>
      <c r="AC33" s="46"/>
      <c r="AD33" s="46">
        <v>0</v>
      </c>
      <c r="AE33" s="46"/>
      <c r="AF33" s="46">
        <v>0</v>
      </c>
      <c r="AG33" s="46">
        <v>0</v>
      </c>
      <c r="AH33" s="46">
        <v>0</v>
      </c>
      <c r="AI33" s="46">
        <v>0</v>
      </c>
      <c r="AJ33" s="46">
        <v>0</v>
      </c>
      <c r="AK33" s="46">
        <v>0</v>
      </c>
      <c r="AL33" s="46">
        <v>0</v>
      </c>
      <c r="AM33" s="46">
        <v>0</v>
      </c>
      <c r="AN33" s="46">
        <v>0</v>
      </c>
      <c r="AO33" s="46">
        <v>0</v>
      </c>
      <c r="AP33" s="46">
        <v>0</v>
      </c>
      <c r="AQ33" s="46">
        <v>0</v>
      </c>
      <c r="AR33" s="46">
        <v>0</v>
      </c>
      <c r="AS33" s="46">
        <v>0</v>
      </c>
      <c r="AT33" s="46">
        <v>0</v>
      </c>
      <c r="AU33" s="46">
        <v>0</v>
      </c>
      <c r="AV33" s="46">
        <v>0</v>
      </c>
      <c r="AW33" s="46">
        <v>0</v>
      </c>
      <c r="AX33" s="46">
        <v>0</v>
      </c>
      <c r="AY33" s="46">
        <v>0</v>
      </c>
      <c r="AZ33" s="46">
        <v>1</v>
      </c>
      <c r="BA33" s="46">
        <v>1</v>
      </c>
      <c r="BB33" s="46">
        <v>0</v>
      </c>
      <c r="BC33" s="46">
        <v>0</v>
      </c>
      <c r="BD33" s="46">
        <v>0</v>
      </c>
      <c r="BE33" s="46">
        <v>1</v>
      </c>
      <c r="BF33" s="46">
        <v>1</v>
      </c>
      <c r="BG33" s="46">
        <v>0</v>
      </c>
      <c r="BH33" s="46">
        <v>0</v>
      </c>
      <c r="BI33" s="46">
        <v>1</v>
      </c>
      <c r="BJ33" s="46">
        <v>0</v>
      </c>
      <c r="BK33" s="46">
        <v>0</v>
      </c>
      <c r="BL33" s="46">
        <v>0</v>
      </c>
      <c r="BM33" s="46">
        <v>0</v>
      </c>
      <c r="BN33" s="46">
        <v>0</v>
      </c>
      <c r="BO33" s="46">
        <v>0</v>
      </c>
      <c r="BP33" s="46">
        <v>0</v>
      </c>
      <c r="BQ33" s="46">
        <v>1</v>
      </c>
      <c r="BR33" s="46">
        <v>0</v>
      </c>
      <c r="BS33" s="46">
        <v>0</v>
      </c>
      <c r="BT33" s="46">
        <v>0</v>
      </c>
      <c r="BU33" s="46">
        <v>0</v>
      </c>
      <c r="BV33" s="46">
        <v>0</v>
      </c>
      <c r="BW33" s="46">
        <v>0</v>
      </c>
      <c r="BX33" s="46">
        <v>0</v>
      </c>
      <c r="BY33" s="46">
        <v>0</v>
      </c>
    </row>
    <row r="34" spans="1:77">
      <c r="A34" s="24">
        <v>33</v>
      </c>
      <c r="B34" s="46"/>
      <c r="C34" s="46">
        <v>2</v>
      </c>
      <c r="D34" s="46"/>
      <c r="E34" s="46"/>
      <c r="F34" s="46">
        <v>2</v>
      </c>
      <c r="G34" s="46"/>
      <c r="H34" s="46">
        <v>9</v>
      </c>
      <c r="I34" s="46">
        <v>0</v>
      </c>
      <c r="J34" s="46">
        <v>0</v>
      </c>
      <c r="K34" s="46">
        <v>5</v>
      </c>
      <c r="L34" s="46">
        <v>40</v>
      </c>
      <c r="M34" s="46">
        <v>0</v>
      </c>
      <c r="N34" s="46">
        <v>0</v>
      </c>
      <c r="O34" s="46">
        <v>0</v>
      </c>
      <c r="P34" s="46">
        <v>0</v>
      </c>
      <c r="Q34" s="46">
        <v>0</v>
      </c>
      <c r="R34" s="46">
        <v>0</v>
      </c>
      <c r="S34" s="46">
        <v>2</v>
      </c>
      <c r="T34" s="46">
        <v>20</v>
      </c>
      <c r="U34" s="46">
        <v>15</v>
      </c>
      <c r="V34" s="46">
        <v>0</v>
      </c>
      <c r="W34" s="46">
        <v>0</v>
      </c>
      <c r="X34" s="46">
        <v>0</v>
      </c>
      <c r="Y34" s="46">
        <v>0</v>
      </c>
      <c r="Z34" s="46">
        <v>1</v>
      </c>
      <c r="AA34" s="46">
        <v>0</v>
      </c>
      <c r="AB34" s="46">
        <v>0</v>
      </c>
      <c r="AC34" s="46"/>
      <c r="AD34" s="46">
        <v>0</v>
      </c>
      <c r="AE34" s="46"/>
      <c r="AF34" s="46">
        <v>0</v>
      </c>
      <c r="AG34" s="46">
        <v>0</v>
      </c>
      <c r="AH34" s="46">
        <v>0</v>
      </c>
      <c r="AI34" s="46">
        <v>0</v>
      </c>
      <c r="AJ34" s="46">
        <v>0</v>
      </c>
      <c r="AK34" s="46">
        <v>0</v>
      </c>
      <c r="AL34" s="46">
        <v>0</v>
      </c>
      <c r="AM34" s="46">
        <v>0</v>
      </c>
      <c r="AN34" s="46">
        <v>0</v>
      </c>
      <c r="AO34" s="46">
        <v>0</v>
      </c>
      <c r="AP34" s="46">
        <v>0</v>
      </c>
      <c r="AQ34" s="46">
        <v>1</v>
      </c>
      <c r="AR34" s="46">
        <v>0</v>
      </c>
      <c r="AS34" s="46">
        <v>0</v>
      </c>
      <c r="AT34" s="46">
        <v>0</v>
      </c>
      <c r="AU34" s="46">
        <v>0</v>
      </c>
      <c r="AV34" s="46">
        <v>0</v>
      </c>
      <c r="AW34" s="46">
        <v>0</v>
      </c>
      <c r="AX34" s="46">
        <v>0</v>
      </c>
      <c r="AY34" s="46">
        <v>0</v>
      </c>
      <c r="AZ34" s="46">
        <v>0</v>
      </c>
      <c r="BA34" s="46">
        <v>0</v>
      </c>
      <c r="BB34" s="46">
        <v>0</v>
      </c>
      <c r="BC34" s="46">
        <v>1</v>
      </c>
      <c r="BD34" s="46">
        <v>0</v>
      </c>
      <c r="BE34" s="46">
        <v>0</v>
      </c>
      <c r="BF34" s="46">
        <v>0</v>
      </c>
      <c r="BG34" s="46">
        <v>0</v>
      </c>
      <c r="BH34" s="46">
        <v>0</v>
      </c>
      <c r="BI34" s="46">
        <v>0</v>
      </c>
      <c r="BJ34" s="46">
        <v>0</v>
      </c>
      <c r="BK34" s="46">
        <v>0</v>
      </c>
      <c r="BL34" s="46">
        <v>0</v>
      </c>
      <c r="BM34" s="46">
        <v>0</v>
      </c>
      <c r="BN34" s="46">
        <v>1</v>
      </c>
      <c r="BO34" s="46">
        <v>1</v>
      </c>
      <c r="BP34" s="46">
        <v>0</v>
      </c>
      <c r="BQ34" s="46">
        <v>0</v>
      </c>
      <c r="BR34" s="46">
        <v>0</v>
      </c>
      <c r="BS34" s="46">
        <v>0</v>
      </c>
      <c r="BT34" s="46">
        <v>1</v>
      </c>
      <c r="BU34" s="46">
        <v>0</v>
      </c>
      <c r="BV34" s="46">
        <v>0</v>
      </c>
      <c r="BW34" s="46">
        <v>0</v>
      </c>
      <c r="BX34" s="46">
        <v>0</v>
      </c>
      <c r="BY34" s="46">
        <v>0</v>
      </c>
    </row>
    <row r="35" spans="1:77">
      <c r="A35" s="24">
        <v>34</v>
      </c>
      <c r="B35" s="46"/>
      <c r="C35" s="46">
        <v>2</v>
      </c>
      <c r="D35" s="46"/>
      <c r="E35" s="46"/>
      <c r="F35" s="46">
        <v>3</v>
      </c>
      <c r="G35" s="46"/>
      <c r="H35" s="46">
        <v>16</v>
      </c>
      <c r="I35" s="46">
        <v>0</v>
      </c>
      <c r="J35" s="46">
        <v>0</v>
      </c>
      <c r="K35" s="46">
        <v>15</v>
      </c>
      <c r="L35" s="46">
        <v>15</v>
      </c>
      <c r="M35" s="46">
        <v>0</v>
      </c>
      <c r="N35" s="46">
        <v>0</v>
      </c>
      <c r="O35" s="46">
        <v>0</v>
      </c>
      <c r="P35" s="46">
        <v>0</v>
      </c>
      <c r="Q35" s="46">
        <v>0</v>
      </c>
      <c r="R35" s="46">
        <v>40</v>
      </c>
      <c r="S35" s="46">
        <v>9</v>
      </c>
      <c r="T35" s="46">
        <v>44</v>
      </c>
      <c r="U35" s="46">
        <v>74</v>
      </c>
      <c r="V35" s="46">
        <v>0</v>
      </c>
      <c r="W35" s="46">
        <v>1</v>
      </c>
      <c r="X35" s="46">
        <v>0</v>
      </c>
      <c r="Y35" s="46">
        <v>0</v>
      </c>
      <c r="Z35" s="46">
        <v>0</v>
      </c>
      <c r="AA35" s="46">
        <v>0</v>
      </c>
      <c r="AB35" s="46">
        <v>0</v>
      </c>
      <c r="AC35" s="46"/>
      <c r="AD35" s="46">
        <v>0</v>
      </c>
      <c r="AE35" s="46"/>
      <c r="AF35" s="46">
        <v>0</v>
      </c>
      <c r="AG35" s="46">
        <v>0</v>
      </c>
      <c r="AH35" s="46">
        <v>0</v>
      </c>
      <c r="AI35" s="46">
        <v>0</v>
      </c>
      <c r="AJ35" s="46">
        <v>0</v>
      </c>
      <c r="AK35" s="46">
        <v>0</v>
      </c>
      <c r="AL35" s="46">
        <v>0</v>
      </c>
      <c r="AM35" s="46">
        <v>0</v>
      </c>
      <c r="AN35" s="46">
        <v>0</v>
      </c>
      <c r="AO35" s="46">
        <v>0</v>
      </c>
      <c r="AP35" s="46">
        <v>0</v>
      </c>
      <c r="AQ35" s="46">
        <v>0</v>
      </c>
      <c r="AR35" s="46">
        <v>0</v>
      </c>
      <c r="AS35" s="46">
        <v>1</v>
      </c>
      <c r="AT35" s="46">
        <v>0</v>
      </c>
      <c r="AU35" s="46">
        <v>0</v>
      </c>
      <c r="AV35" s="46">
        <v>0</v>
      </c>
      <c r="AW35" s="46">
        <v>0</v>
      </c>
      <c r="AX35" s="46">
        <v>0</v>
      </c>
      <c r="AY35" s="46">
        <v>0</v>
      </c>
      <c r="AZ35" s="46">
        <v>1</v>
      </c>
      <c r="BA35" s="46">
        <v>0</v>
      </c>
      <c r="BB35" s="46">
        <v>1</v>
      </c>
      <c r="BC35" s="46">
        <v>1</v>
      </c>
      <c r="BD35" s="46">
        <v>0</v>
      </c>
      <c r="BE35" s="46">
        <v>1</v>
      </c>
      <c r="BF35" s="46">
        <v>0</v>
      </c>
      <c r="BG35" s="46">
        <v>0</v>
      </c>
      <c r="BH35" s="46">
        <v>0</v>
      </c>
      <c r="BI35" s="46">
        <v>0</v>
      </c>
      <c r="BJ35" s="46">
        <v>1</v>
      </c>
      <c r="BK35" s="46">
        <v>0</v>
      </c>
      <c r="BL35" s="46">
        <v>0</v>
      </c>
      <c r="BM35" s="46">
        <v>0</v>
      </c>
      <c r="BN35" s="46">
        <v>0</v>
      </c>
      <c r="BO35" s="46">
        <v>0</v>
      </c>
      <c r="BP35" s="46">
        <v>0</v>
      </c>
      <c r="BQ35" s="46">
        <v>0</v>
      </c>
      <c r="BR35" s="46">
        <v>0</v>
      </c>
      <c r="BS35" s="46">
        <v>0</v>
      </c>
      <c r="BT35" s="46">
        <v>1</v>
      </c>
      <c r="BU35" s="46">
        <v>0</v>
      </c>
      <c r="BV35" s="46">
        <v>0</v>
      </c>
      <c r="BW35" s="46">
        <v>0</v>
      </c>
      <c r="BX35" s="46">
        <v>0</v>
      </c>
      <c r="BY35" s="46">
        <v>0</v>
      </c>
    </row>
    <row r="36" spans="1:77">
      <c r="A36" s="24">
        <v>35</v>
      </c>
      <c r="B36" s="46"/>
      <c r="C36" s="46">
        <v>2</v>
      </c>
      <c r="D36" s="46"/>
      <c r="E36" s="46"/>
      <c r="F36" s="46">
        <v>3</v>
      </c>
      <c r="G36" s="46"/>
      <c r="H36" s="46">
        <v>0</v>
      </c>
      <c r="I36" s="46">
        <v>0</v>
      </c>
      <c r="J36" s="46">
        <v>0</v>
      </c>
      <c r="K36" s="46">
        <v>10</v>
      </c>
      <c r="L36" s="46">
        <v>15</v>
      </c>
      <c r="M36" s="46">
        <v>0</v>
      </c>
      <c r="N36" s="46">
        <v>0</v>
      </c>
      <c r="O36" s="46">
        <v>0</v>
      </c>
      <c r="P36" s="46">
        <v>0</v>
      </c>
      <c r="Q36" s="46">
        <v>55</v>
      </c>
      <c r="R36" s="46">
        <v>0</v>
      </c>
      <c r="S36" s="46">
        <v>2</v>
      </c>
      <c r="T36" s="46">
        <v>24</v>
      </c>
      <c r="U36" s="46">
        <v>33</v>
      </c>
      <c r="V36" s="46">
        <v>1</v>
      </c>
      <c r="W36" s="46">
        <v>1</v>
      </c>
      <c r="X36" s="46">
        <v>1</v>
      </c>
      <c r="Y36" s="46">
        <v>0</v>
      </c>
      <c r="Z36" s="46">
        <v>1</v>
      </c>
      <c r="AA36" s="46">
        <v>0</v>
      </c>
      <c r="AB36" s="46">
        <v>0</v>
      </c>
      <c r="AC36" s="46"/>
      <c r="AD36" s="46">
        <v>0</v>
      </c>
      <c r="AE36" s="46"/>
      <c r="AF36" s="46">
        <v>0</v>
      </c>
      <c r="AG36" s="46">
        <v>0</v>
      </c>
      <c r="AH36" s="46">
        <v>0</v>
      </c>
      <c r="AI36" s="46">
        <v>0</v>
      </c>
      <c r="AJ36" s="46">
        <v>0</v>
      </c>
      <c r="AK36" s="46">
        <v>0</v>
      </c>
      <c r="AL36" s="46">
        <v>0</v>
      </c>
      <c r="AM36" s="46">
        <v>0</v>
      </c>
      <c r="AN36" s="46">
        <v>0</v>
      </c>
      <c r="AO36" s="46">
        <v>0</v>
      </c>
      <c r="AP36" s="46">
        <v>0</v>
      </c>
      <c r="AQ36" s="46">
        <v>0</v>
      </c>
      <c r="AR36" s="46">
        <v>0</v>
      </c>
      <c r="AS36" s="46">
        <v>0</v>
      </c>
      <c r="AT36" s="46">
        <v>0</v>
      </c>
      <c r="AU36" s="46">
        <v>0</v>
      </c>
      <c r="AV36" s="46">
        <v>0</v>
      </c>
      <c r="AW36" s="46">
        <v>0</v>
      </c>
      <c r="AX36" s="46">
        <v>0</v>
      </c>
      <c r="AY36" s="46">
        <v>0</v>
      </c>
      <c r="AZ36" s="46">
        <v>1</v>
      </c>
      <c r="BA36" s="46">
        <v>0</v>
      </c>
      <c r="BB36" s="46">
        <v>0</v>
      </c>
      <c r="BC36" s="46">
        <v>1</v>
      </c>
      <c r="BD36" s="46">
        <v>0</v>
      </c>
      <c r="BE36" s="46">
        <v>0</v>
      </c>
      <c r="BF36" s="46">
        <v>1</v>
      </c>
      <c r="BG36" s="46">
        <v>0</v>
      </c>
      <c r="BH36" s="46">
        <v>0</v>
      </c>
      <c r="BI36" s="46">
        <v>1</v>
      </c>
      <c r="BJ36" s="46">
        <v>0</v>
      </c>
      <c r="BK36" s="46">
        <v>1</v>
      </c>
      <c r="BL36" s="46">
        <v>1</v>
      </c>
      <c r="BM36" s="46">
        <v>1</v>
      </c>
      <c r="BN36" s="46">
        <v>0</v>
      </c>
      <c r="BO36" s="46">
        <v>0</v>
      </c>
      <c r="BP36" s="46">
        <v>0</v>
      </c>
      <c r="BQ36" s="46">
        <v>0</v>
      </c>
      <c r="BR36" s="46">
        <v>1</v>
      </c>
      <c r="BS36" s="46">
        <v>0</v>
      </c>
      <c r="BT36" s="46">
        <v>0</v>
      </c>
      <c r="BU36" s="46">
        <v>1</v>
      </c>
      <c r="BV36" s="46">
        <v>1</v>
      </c>
      <c r="BW36" s="46">
        <v>1</v>
      </c>
      <c r="BX36" s="46">
        <v>0</v>
      </c>
      <c r="BY36" s="46">
        <v>0</v>
      </c>
    </row>
    <row r="37" spans="1:77">
      <c r="A37" s="24">
        <v>36</v>
      </c>
      <c r="B37" s="46"/>
      <c r="C37" s="46">
        <v>2</v>
      </c>
      <c r="D37" s="46"/>
      <c r="E37" s="46"/>
      <c r="F37" s="46">
        <v>3</v>
      </c>
      <c r="G37" s="46"/>
      <c r="H37" s="46">
        <v>14</v>
      </c>
      <c r="I37" s="46">
        <v>0</v>
      </c>
      <c r="J37" s="46">
        <v>33</v>
      </c>
      <c r="K37" s="46">
        <v>20</v>
      </c>
      <c r="L37" s="46">
        <v>30</v>
      </c>
      <c r="M37" s="46">
        <v>0</v>
      </c>
      <c r="N37" s="46">
        <v>0</v>
      </c>
      <c r="O37" s="46">
        <v>0</v>
      </c>
      <c r="P37" s="46">
        <v>0</v>
      </c>
      <c r="Q37" s="46">
        <v>0</v>
      </c>
      <c r="R37" s="46">
        <v>0</v>
      </c>
      <c r="S37" s="46">
        <v>2</v>
      </c>
      <c r="T37" s="46">
        <v>57</v>
      </c>
      <c r="U37" s="46">
        <v>61</v>
      </c>
      <c r="V37" s="46">
        <v>0</v>
      </c>
      <c r="W37" s="46">
        <v>0</v>
      </c>
      <c r="X37" s="46">
        <v>0</v>
      </c>
      <c r="Y37" s="46">
        <v>1</v>
      </c>
      <c r="Z37" s="46">
        <v>1</v>
      </c>
      <c r="AA37" s="46">
        <v>0</v>
      </c>
      <c r="AB37" s="46">
        <v>0</v>
      </c>
      <c r="AC37" s="46"/>
      <c r="AD37" s="46">
        <v>0</v>
      </c>
      <c r="AE37" s="46"/>
      <c r="AF37" s="46">
        <v>0</v>
      </c>
      <c r="AG37" s="46">
        <v>0</v>
      </c>
      <c r="AH37" s="46">
        <v>0</v>
      </c>
      <c r="AI37" s="46">
        <v>0</v>
      </c>
      <c r="AJ37" s="46">
        <v>0</v>
      </c>
      <c r="AK37" s="46">
        <v>0</v>
      </c>
      <c r="AL37" s="46">
        <v>0</v>
      </c>
      <c r="AM37" s="46">
        <v>0</v>
      </c>
      <c r="AN37" s="46">
        <v>0</v>
      </c>
      <c r="AO37" s="46">
        <v>0</v>
      </c>
      <c r="AP37" s="46">
        <v>0</v>
      </c>
      <c r="AQ37" s="46">
        <v>0</v>
      </c>
      <c r="AR37" s="46">
        <v>1</v>
      </c>
      <c r="AS37" s="46">
        <v>0</v>
      </c>
      <c r="AT37" s="46">
        <v>0</v>
      </c>
      <c r="AU37" s="46">
        <v>0</v>
      </c>
      <c r="AV37" s="46">
        <v>0</v>
      </c>
      <c r="AW37" s="46">
        <v>0</v>
      </c>
      <c r="AX37" s="46">
        <v>0</v>
      </c>
      <c r="AY37" s="46">
        <v>0</v>
      </c>
      <c r="AZ37" s="46">
        <v>0</v>
      </c>
      <c r="BA37" s="46">
        <v>0</v>
      </c>
      <c r="BB37" s="46">
        <v>0</v>
      </c>
      <c r="BC37" s="46">
        <v>1</v>
      </c>
      <c r="BD37" s="46">
        <v>0</v>
      </c>
      <c r="BE37" s="46">
        <v>1</v>
      </c>
      <c r="BF37" s="46">
        <v>1</v>
      </c>
      <c r="BG37" s="46">
        <v>0</v>
      </c>
      <c r="BH37" s="46">
        <v>0</v>
      </c>
      <c r="BI37" s="46">
        <v>1</v>
      </c>
      <c r="BJ37" s="46">
        <v>1</v>
      </c>
      <c r="BK37" s="46">
        <v>0</v>
      </c>
      <c r="BL37" s="46">
        <v>0</v>
      </c>
      <c r="BM37" s="46">
        <v>1</v>
      </c>
      <c r="BN37" s="46">
        <v>0</v>
      </c>
      <c r="BO37" s="46">
        <v>0</v>
      </c>
      <c r="BP37" s="46">
        <v>0</v>
      </c>
      <c r="BQ37" s="46">
        <v>0</v>
      </c>
      <c r="BR37" s="46">
        <v>1</v>
      </c>
      <c r="BS37" s="46">
        <v>0</v>
      </c>
      <c r="BT37" s="46">
        <v>1</v>
      </c>
      <c r="BU37" s="46">
        <v>0</v>
      </c>
      <c r="BV37" s="46">
        <v>0</v>
      </c>
      <c r="BW37" s="46">
        <v>0</v>
      </c>
      <c r="BX37" s="46">
        <v>0</v>
      </c>
      <c r="BY37" s="46">
        <v>0</v>
      </c>
    </row>
    <row r="38" spans="1:77">
      <c r="A38" s="24">
        <v>37</v>
      </c>
      <c r="B38" s="46"/>
      <c r="C38" s="46">
        <v>2</v>
      </c>
      <c r="D38" s="46"/>
      <c r="E38" s="46"/>
      <c r="F38" s="46">
        <v>4</v>
      </c>
      <c r="G38" s="46"/>
      <c r="H38" s="46">
        <v>16</v>
      </c>
      <c r="I38" s="46">
        <v>0</v>
      </c>
      <c r="J38" s="46">
        <v>43</v>
      </c>
      <c r="K38" s="46">
        <v>5</v>
      </c>
      <c r="L38" s="46">
        <v>20</v>
      </c>
      <c r="M38" s="46">
        <v>0</v>
      </c>
      <c r="N38" s="46">
        <v>0</v>
      </c>
      <c r="O38" s="46">
        <v>0</v>
      </c>
      <c r="P38" s="46">
        <v>10</v>
      </c>
      <c r="Q38" s="46">
        <v>15</v>
      </c>
      <c r="R38" s="46">
        <v>20</v>
      </c>
      <c r="S38" s="46">
        <v>2</v>
      </c>
      <c r="T38" s="46">
        <v>14</v>
      </c>
      <c r="U38" s="46">
        <v>18</v>
      </c>
      <c r="V38" s="46">
        <v>0</v>
      </c>
      <c r="W38" s="46">
        <v>1</v>
      </c>
      <c r="X38" s="46">
        <v>0</v>
      </c>
      <c r="Y38" s="46">
        <v>0</v>
      </c>
      <c r="Z38" s="46">
        <v>0</v>
      </c>
      <c r="AA38" s="46">
        <v>0</v>
      </c>
      <c r="AB38" s="46">
        <v>0</v>
      </c>
      <c r="AC38" s="46"/>
      <c r="AD38" s="46">
        <v>0</v>
      </c>
      <c r="AE38" s="46"/>
      <c r="AF38" s="46">
        <v>0</v>
      </c>
      <c r="AG38" s="46">
        <v>0</v>
      </c>
      <c r="AH38" s="46">
        <v>0</v>
      </c>
      <c r="AI38" s="46">
        <v>0</v>
      </c>
      <c r="AJ38" s="46">
        <v>0</v>
      </c>
      <c r="AK38" s="46">
        <v>0</v>
      </c>
      <c r="AL38" s="46">
        <v>0</v>
      </c>
      <c r="AM38" s="46">
        <v>0</v>
      </c>
      <c r="AN38" s="46">
        <v>0</v>
      </c>
      <c r="AO38" s="46">
        <v>0</v>
      </c>
      <c r="AP38" s="46">
        <v>0</v>
      </c>
      <c r="AQ38" s="46">
        <v>0</v>
      </c>
      <c r="AR38" s="46">
        <v>0</v>
      </c>
      <c r="AS38" s="46">
        <v>0</v>
      </c>
      <c r="AT38" s="46">
        <v>0</v>
      </c>
      <c r="AU38" s="46">
        <v>0</v>
      </c>
      <c r="AV38" s="46">
        <v>0</v>
      </c>
      <c r="AW38" s="46">
        <v>1</v>
      </c>
      <c r="AX38" s="46">
        <v>0</v>
      </c>
      <c r="AY38" s="46">
        <v>0</v>
      </c>
      <c r="AZ38" s="46">
        <v>1</v>
      </c>
      <c r="BA38" s="46">
        <v>1</v>
      </c>
      <c r="BB38" s="46">
        <v>0</v>
      </c>
      <c r="BC38" s="46">
        <v>1</v>
      </c>
      <c r="BD38" s="46">
        <v>0</v>
      </c>
      <c r="BE38" s="46">
        <v>1</v>
      </c>
      <c r="BF38" s="46">
        <v>0</v>
      </c>
      <c r="BG38" s="46">
        <v>0</v>
      </c>
      <c r="BH38" s="46">
        <v>0</v>
      </c>
      <c r="BI38" s="46">
        <v>1</v>
      </c>
      <c r="BJ38" s="46">
        <v>0</v>
      </c>
      <c r="BK38" s="46">
        <v>0</v>
      </c>
      <c r="BL38" s="46">
        <v>0</v>
      </c>
      <c r="BM38" s="46">
        <v>1</v>
      </c>
      <c r="BN38" s="46">
        <v>0</v>
      </c>
      <c r="BO38" s="46">
        <v>0</v>
      </c>
      <c r="BP38" s="46">
        <v>0</v>
      </c>
      <c r="BQ38" s="46">
        <v>0</v>
      </c>
      <c r="BR38" s="46">
        <v>0</v>
      </c>
      <c r="BS38" s="46">
        <v>0</v>
      </c>
      <c r="BT38" s="46">
        <v>0</v>
      </c>
      <c r="BU38" s="46">
        <v>0</v>
      </c>
      <c r="BV38" s="46">
        <v>0</v>
      </c>
      <c r="BW38" s="46">
        <v>0</v>
      </c>
      <c r="BX38" s="46">
        <v>0</v>
      </c>
      <c r="BY38" s="46">
        <v>0</v>
      </c>
    </row>
    <row r="39" spans="1:77">
      <c r="A39" s="24">
        <v>38</v>
      </c>
      <c r="B39" s="46"/>
      <c r="C39" s="46">
        <v>2</v>
      </c>
      <c r="D39" s="46"/>
      <c r="E39" s="46"/>
      <c r="F39" s="46">
        <v>1</v>
      </c>
      <c r="G39" s="46"/>
      <c r="H39" s="46">
        <v>10</v>
      </c>
      <c r="I39" s="46">
        <v>0</v>
      </c>
      <c r="J39" s="46">
        <v>0</v>
      </c>
      <c r="K39" s="46">
        <v>0</v>
      </c>
      <c r="L39" s="46">
        <v>0</v>
      </c>
      <c r="M39" s="46">
        <v>0</v>
      </c>
      <c r="N39" s="46">
        <v>0</v>
      </c>
      <c r="O39" s="46">
        <v>0</v>
      </c>
      <c r="P39" s="46">
        <v>0</v>
      </c>
      <c r="Q39" s="46">
        <v>0</v>
      </c>
      <c r="R39" s="46">
        <v>0</v>
      </c>
      <c r="S39" s="46">
        <v>0</v>
      </c>
      <c r="T39" s="46">
        <v>0</v>
      </c>
      <c r="U39" s="46">
        <v>0</v>
      </c>
      <c r="V39" s="46">
        <v>0</v>
      </c>
      <c r="W39" s="46">
        <v>1</v>
      </c>
      <c r="X39" s="46">
        <v>1</v>
      </c>
      <c r="Y39" s="46">
        <v>0</v>
      </c>
      <c r="Z39" s="46">
        <v>0</v>
      </c>
      <c r="AA39" s="46">
        <v>0</v>
      </c>
      <c r="AB39" s="46">
        <v>0</v>
      </c>
      <c r="AC39" s="46"/>
      <c r="AD39" s="46">
        <v>0</v>
      </c>
      <c r="AE39" s="46"/>
      <c r="AF39" s="46">
        <v>0</v>
      </c>
      <c r="AG39" s="46">
        <v>0</v>
      </c>
      <c r="AH39" s="46">
        <v>0</v>
      </c>
      <c r="AI39" s="46">
        <v>0</v>
      </c>
      <c r="AJ39" s="46">
        <v>0</v>
      </c>
      <c r="AK39" s="46">
        <v>0</v>
      </c>
      <c r="AL39" s="46">
        <v>0</v>
      </c>
      <c r="AM39" s="46">
        <v>0</v>
      </c>
      <c r="AN39" s="46">
        <v>0</v>
      </c>
      <c r="AO39" s="46">
        <v>0</v>
      </c>
      <c r="AP39" s="46">
        <v>0</v>
      </c>
      <c r="AQ39" s="46">
        <v>0</v>
      </c>
      <c r="AR39" s="46">
        <v>0</v>
      </c>
      <c r="AS39" s="46">
        <v>0</v>
      </c>
      <c r="AT39" s="46">
        <v>0</v>
      </c>
      <c r="AU39" s="46">
        <v>0</v>
      </c>
      <c r="AV39" s="46">
        <v>0</v>
      </c>
      <c r="AW39" s="46">
        <v>0</v>
      </c>
      <c r="AX39" s="46">
        <v>0</v>
      </c>
      <c r="AY39" s="46">
        <v>0</v>
      </c>
      <c r="AZ39" s="46">
        <v>1</v>
      </c>
      <c r="BA39" s="46">
        <v>0</v>
      </c>
      <c r="BB39" s="46">
        <v>1</v>
      </c>
      <c r="BC39" s="46">
        <v>1</v>
      </c>
      <c r="BD39" s="46">
        <v>1</v>
      </c>
      <c r="BE39" s="46">
        <v>1</v>
      </c>
      <c r="BF39" s="46">
        <v>0</v>
      </c>
      <c r="BG39" s="46">
        <v>0</v>
      </c>
      <c r="BH39" s="46">
        <v>1</v>
      </c>
      <c r="BI39" s="46">
        <v>0</v>
      </c>
      <c r="BJ39" s="46">
        <v>1</v>
      </c>
      <c r="BK39" s="46">
        <v>0</v>
      </c>
      <c r="BL39" s="46">
        <v>0</v>
      </c>
      <c r="BM39" s="46">
        <v>0</v>
      </c>
      <c r="BN39" s="46">
        <v>0</v>
      </c>
      <c r="BO39" s="46">
        <v>0</v>
      </c>
      <c r="BP39" s="46">
        <v>1</v>
      </c>
      <c r="BQ39" s="46">
        <v>0</v>
      </c>
      <c r="BR39" s="46">
        <v>0</v>
      </c>
      <c r="BS39" s="46">
        <v>0</v>
      </c>
      <c r="BT39" s="46">
        <v>0</v>
      </c>
      <c r="BU39" s="46">
        <v>0</v>
      </c>
      <c r="BV39" s="46">
        <v>0</v>
      </c>
      <c r="BW39" s="46">
        <v>0</v>
      </c>
      <c r="BX39" s="46">
        <v>0</v>
      </c>
      <c r="BY39" s="46">
        <v>0</v>
      </c>
    </row>
    <row r="40" spans="1:77">
      <c r="A40" s="24">
        <v>39</v>
      </c>
      <c r="B40" s="46"/>
      <c r="C40" s="46">
        <v>2</v>
      </c>
      <c r="D40" s="46"/>
      <c r="E40" s="46"/>
      <c r="F40" s="46">
        <v>4</v>
      </c>
      <c r="G40" s="46"/>
      <c r="H40" s="46">
        <v>0</v>
      </c>
      <c r="I40" s="46">
        <v>10</v>
      </c>
      <c r="J40" s="46">
        <v>87</v>
      </c>
      <c r="K40" s="46">
        <v>10</v>
      </c>
      <c r="L40" s="46">
        <v>15</v>
      </c>
      <c r="M40" s="46">
        <v>20</v>
      </c>
      <c r="N40" s="46">
        <v>10</v>
      </c>
      <c r="O40" s="46">
        <v>0</v>
      </c>
      <c r="P40" s="46">
        <v>0</v>
      </c>
      <c r="Q40" s="46">
        <v>10</v>
      </c>
      <c r="R40" s="46">
        <v>0</v>
      </c>
      <c r="S40" s="46">
        <v>7</v>
      </c>
      <c r="T40" s="46">
        <v>24</v>
      </c>
      <c r="U40" s="46">
        <v>20</v>
      </c>
      <c r="V40" s="46">
        <v>1</v>
      </c>
      <c r="W40" s="46">
        <v>1</v>
      </c>
      <c r="X40" s="46">
        <v>0</v>
      </c>
      <c r="Y40" s="46">
        <v>1</v>
      </c>
      <c r="Z40" s="46">
        <v>0</v>
      </c>
      <c r="AA40" s="46">
        <v>0</v>
      </c>
      <c r="AB40" s="46">
        <v>0</v>
      </c>
      <c r="AC40" s="46"/>
      <c r="AD40" s="46">
        <v>0</v>
      </c>
      <c r="AE40" s="46"/>
      <c r="AF40" s="46">
        <v>0</v>
      </c>
      <c r="AG40" s="46">
        <v>0</v>
      </c>
      <c r="AH40" s="46">
        <v>0</v>
      </c>
      <c r="AI40" s="46">
        <v>0</v>
      </c>
      <c r="AJ40" s="46">
        <v>0</v>
      </c>
      <c r="AK40" s="46">
        <v>0</v>
      </c>
      <c r="AL40" s="46">
        <v>0</v>
      </c>
      <c r="AM40" s="46">
        <v>0</v>
      </c>
      <c r="AN40" s="46">
        <v>0</v>
      </c>
      <c r="AO40" s="46">
        <v>0</v>
      </c>
      <c r="AP40" s="46">
        <v>0</v>
      </c>
      <c r="AQ40" s="46">
        <v>0</v>
      </c>
      <c r="AR40" s="46">
        <v>0</v>
      </c>
      <c r="AS40" s="46">
        <v>0</v>
      </c>
      <c r="AT40" s="46">
        <v>0</v>
      </c>
      <c r="AU40" s="46">
        <v>0</v>
      </c>
      <c r="AV40" s="46">
        <v>0</v>
      </c>
      <c r="AW40" s="46">
        <v>0</v>
      </c>
      <c r="AX40" s="46">
        <v>0</v>
      </c>
      <c r="AY40" s="46">
        <v>0</v>
      </c>
      <c r="AZ40" s="46">
        <v>1</v>
      </c>
      <c r="BA40" s="46">
        <v>0</v>
      </c>
      <c r="BB40" s="46">
        <v>0</v>
      </c>
      <c r="BC40" s="46">
        <v>0</v>
      </c>
      <c r="BD40" s="46">
        <v>0</v>
      </c>
      <c r="BE40" s="46">
        <v>1</v>
      </c>
      <c r="BF40" s="46">
        <v>0</v>
      </c>
      <c r="BG40" s="46">
        <v>1</v>
      </c>
      <c r="BH40" s="46">
        <v>0</v>
      </c>
      <c r="BI40" s="46">
        <v>0</v>
      </c>
      <c r="BJ40" s="46">
        <v>1</v>
      </c>
      <c r="BK40" s="46">
        <v>0</v>
      </c>
      <c r="BL40" s="46">
        <v>0</v>
      </c>
      <c r="BM40" s="46">
        <v>0</v>
      </c>
      <c r="BN40" s="46">
        <v>0</v>
      </c>
      <c r="BO40" s="46">
        <v>1</v>
      </c>
      <c r="BP40" s="46">
        <v>0</v>
      </c>
      <c r="BQ40" s="46">
        <v>0</v>
      </c>
      <c r="BR40" s="46">
        <v>0</v>
      </c>
      <c r="BS40" s="46">
        <v>0</v>
      </c>
      <c r="BT40" s="46">
        <v>0</v>
      </c>
      <c r="BU40" s="46">
        <v>0</v>
      </c>
      <c r="BV40" s="46">
        <v>0</v>
      </c>
      <c r="BW40" s="46">
        <v>0</v>
      </c>
      <c r="BX40" s="46">
        <v>0</v>
      </c>
      <c r="BY40" s="46">
        <v>0</v>
      </c>
    </row>
    <row r="41" spans="1:77">
      <c r="A41" s="24">
        <v>40</v>
      </c>
      <c r="B41" s="46"/>
      <c r="C41" s="46">
        <v>2</v>
      </c>
      <c r="D41" s="46"/>
      <c r="E41" s="46"/>
      <c r="F41" s="46">
        <v>3</v>
      </c>
      <c r="G41" s="46"/>
      <c r="H41" s="46">
        <v>10</v>
      </c>
      <c r="I41" s="46">
        <v>0</v>
      </c>
      <c r="J41" s="46">
        <v>9</v>
      </c>
      <c r="K41" s="46">
        <v>15</v>
      </c>
      <c r="L41" s="46">
        <v>20</v>
      </c>
      <c r="M41" s="46">
        <v>0</v>
      </c>
      <c r="N41" s="46">
        <v>10</v>
      </c>
      <c r="O41" s="46">
        <v>20</v>
      </c>
      <c r="P41" s="46">
        <v>0</v>
      </c>
      <c r="Q41" s="46">
        <v>0</v>
      </c>
      <c r="R41" s="46">
        <v>0</v>
      </c>
      <c r="S41" s="46">
        <v>4</v>
      </c>
      <c r="T41" s="46">
        <v>35</v>
      </c>
      <c r="U41" s="46">
        <v>51</v>
      </c>
      <c r="V41" s="46">
        <v>1</v>
      </c>
      <c r="W41" s="46">
        <v>0</v>
      </c>
      <c r="X41" s="46">
        <v>0</v>
      </c>
      <c r="Y41" s="46">
        <v>0</v>
      </c>
      <c r="Z41" s="46">
        <v>0</v>
      </c>
      <c r="AA41" s="46">
        <v>0</v>
      </c>
      <c r="AB41" s="46">
        <v>0</v>
      </c>
      <c r="AC41" s="46"/>
      <c r="AD41" s="46">
        <v>1</v>
      </c>
      <c r="AE41" s="46"/>
      <c r="AF41" s="46">
        <v>0</v>
      </c>
      <c r="AG41" s="46">
        <v>0</v>
      </c>
      <c r="AH41" s="46">
        <v>0</v>
      </c>
      <c r="AI41" s="46">
        <v>0</v>
      </c>
      <c r="AJ41" s="46">
        <v>0</v>
      </c>
      <c r="AK41" s="46">
        <v>0</v>
      </c>
      <c r="AL41" s="46">
        <v>0</v>
      </c>
      <c r="AM41" s="46">
        <v>0</v>
      </c>
      <c r="AN41" s="46">
        <v>0</v>
      </c>
      <c r="AO41" s="46">
        <v>0</v>
      </c>
      <c r="AP41" s="46">
        <v>0</v>
      </c>
      <c r="AQ41" s="46">
        <v>0</v>
      </c>
      <c r="AR41" s="46">
        <v>0</v>
      </c>
      <c r="AS41" s="46">
        <v>0</v>
      </c>
      <c r="AT41" s="46">
        <v>0</v>
      </c>
      <c r="AU41" s="46">
        <v>0</v>
      </c>
      <c r="AV41" s="46">
        <v>0</v>
      </c>
      <c r="AW41" s="46">
        <v>0</v>
      </c>
      <c r="AX41" s="46">
        <v>0</v>
      </c>
      <c r="AY41" s="46">
        <v>0</v>
      </c>
      <c r="AZ41" s="46">
        <v>1</v>
      </c>
      <c r="BA41" s="46">
        <v>0</v>
      </c>
      <c r="BB41" s="46">
        <v>0</v>
      </c>
      <c r="BC41" s="46">
        <v>0</v>
      </c>
      <c r="BD41" s="46">
        <v>0</v>
      </c>
      <c r="BE41" s="46">
        <v>0</v>
      </c>
      <c r="BF41" s="46">
        <v>0</v>
      </c>
      <c r="BG41" s="46">
        <v>0</v>
      </c>
      <c r="BH41" s="46">
        <v>0</v>
      </c>
      <c r="BI41" s="46">
        <v>1</v>
      </c>
      <c r="BJ41" s="46">
        <v>0</v>
      </c>
      <c r="BK41" s="46">
        <v>0</v>
      </c>
      <c r="BL41" s="46">
        <v>0</v>
      </c>
      <c r="BM41" s="46">
        <v>1</v>
      </c>
      <c r="BN41" s="46">
        <v>0</v>
      </c>
      <c r="BO41" s="46">
        <v>0</v>
      </c>
      <c r="BP41" s="46">
        <v>0</v>
      </c>
      <c r="BQ41" s="46">
        <v>0</v>
      </c>
      <c r="BR41" s="46">
        <v>0</v>
      </c>
      <c r="BS41" s="46">
        <v>0</v>
      </c>
      <c r="BT41" s="46">
        <v>0</v>
      </c>
      <c r="BU41" s="46">
        <v>0</v>
      </c>
      <c r="BV41" s="46">
        <v>0</v>
      </c>
      <c r="BW41" s="46">
        <v>0</v>
      </c>
      <c r="BX41" s="46">
        <v>0</v>
      </c>
      <c r="BY41" s="46">
        <v>0</v>
      </c>
    </row>
    <row r="42" spans="1:77">
      <c r="A42" s="53" t="s">
        <v>296</v>
      </c>
      <c r="B42" s="53"/>
      <c r="C42" s="22">
        <f>COUNT(C2:C41)</f>
        <v>40</v>
      </c>
      <c r="F42" s="22">
        <f t="shared" ref="F42:BT42" si="0">COUNT(F2:F41)</f>
        <v>40</v>
      </c>
      <c r="H42" s="22">
        <f t="shared" si="0"/>
        <v>40</v>
      </c>
      <c r="I42" s="22">
        <f t="shared" si="0"/>
        <v>40</v>
      </c>
      <c r="J42" s="22">
        <f t="shared" si="0"/>
        <v>40</v>
      </c>
      <c r="K42" s="22">
        <f t="shared" si="0"/>
        <v>40</v>
      </c>
      <c r="L42" s="22">
        <f t="shared" si="0"/>
        <v>39</v>
      </c>
      <c r="M42" s="22">
        <f t="shared" si="0"/>
        <v>40</v>
      </c>
      <c r="N42" s="22">
        <f t="shared" si="0"/>
        <v>40</v>
      </c>
      <c r="O42" s="22">
        <f t="shared" si="0"/>
        <v>40</v>
      </c>
      <c r="P42" s="22">
        <f t="shared" si="0"/>
        <v>40</v>
      </c>
      <c r="Q42" s="22">
        <f t="shared" si="0"/>
        <v>39</v>
      </c>
      <c r="R42" s="22">
        <f t="shared" si="0"/>
        <v>38</v>
      </c>
      <c r="S42" s="22">
        <f t="shared" si="0"/>
        <v>40</v>
      </c>
      <c r="T42" s="22">
        <f t="shared" si="0"/>
        <v>40</v>
      </c>
      <c r="U42" s="22">
        <f t="shared" si="0"/>
        <v>40</v>
      </c>
      <c r="V42" s="22">
        <f t="shared" si="0"/>
        <v>40</v>
      </c>
      <c r="W42" s="22">
        <f t="shared" si="0"/>
        <v>40</v>
      </c>
      <c r="X42" s="22">
        <f t="shared" si="0"/>
        <v>40</v>
      </c>
      <c r="Y42" s="22">
        <f t="shared" si="0"/>
        <v>40</v>
      </c>
      <c r="Z42" s="22">
        <f t="shared" si="0"/>
        <v>40</v>
      </c>
      <c r="AA42" s="22">
        <f t="shared" si="0"/>
        <v>40</v>
      </c>
      <c r="AB42" s="22">
        <f t="shared" si="0"/>
        <v>40</v>
      </c>
      <c r="AD42" s="22">
        <f t="shared" si="0"/>
        <v>40</v>
      </c>
      <c r="AF42" s="22">
        <f t="shared" si="0"/>
        <v>40</v>
      </c>
      <c r="AG42" s="22">
        <f t="shared" si="0"/>
        <v>40</v>
      </c>
      <c r="AH42" s="22">
        <f t="shared" si="0"/>
        <v>40</v>
      </c>
      <c r="AI42" s="22">
        <f t="shared" si="0"/>
        <v>40</v>
      </c>
      <c r="AJ42" s="22">
        <f t="shared" si="0"/>
        <v>40</v>
      </c>
      <c r="AK42" s="22">
        <f t="shared" si="0"/>
        <v>40</v>
      </c>
      <c r="AL42" s="22">
        <f t="shared" si="0"/>
        <v>40</v>
      </c>
      <c r="AM42" s="22">
        <f t="shared" si="0"/>
        <v>40</v>
      </c>
      <c r="AN42" s="22">
        <f t="shared" si="0"/>
        <v>40</v>
      </c>
      <c r="AO42" s="22">
        <f t="shared" si="0"/>
        <v>40</v>
      </c>
      <c r="AP42" s="22">
        <f t="shared" si="0"/>
        <v>40</v>
      </c>
      <c r="AQ42" s="22">
        <f t="shared" si="0"/>
        <v>40</v>
      </c>
      <c r="AR42" s="22">
        <f t="shared" si="0"/>
        <v>40</v>
      </c>
      <c r="AS42" s="22">
        <f t="shared" si="0"/>
        <v>40</v>
      </c>
      <c r="AT42" s="22">
        <f t="shared" si="0"/>
        <v>40</v>
      </c>
      <c r="AU42" s="22">
        <f t="shared" si="0"/>
        <v>40</v>
      </c>
      <c r="AV42" s="22">
        <f t="shared" si="0"/>
        <v>40</v>
      </c>
      <c r="AW42" s="22">
        <f t="shared" si="0"/>
        <v>40</v>
      </c>
      <c r="AX42" s="22">
        <f t="shared" si="0"/>
        <v>40</v>
      </c>
      <c r="AY42" s="22">
        <f t="shared" si="0"/>
        <v>40</v>
      </c>
      <c r="AZ42" s="22">
        <f t="shared" si="0"/>
        <v>40</v>
      </c>
      <c r="BA42" s="22">
        <f t="shared" si="0"/>
        <v>40</v>
      </c>
      <c r="BB42" s="22">
        <f t="shared" si="0"/>
        <v>40</v>
      </c>
      <c r="BC42" s="22">
        <f t="shared" si="0"/>
        <v>40</v>
      </c>
      <c r="BD42" s="22">
        <f t="shared" si="0"/>
        <v>40</v>
      </c>
      <c r="BE42" s="22">
        <f t="shared" si="0"/>
        <v>40</v>
      </c>
      <c r="BF42" s="22">
        <f t="shared" si="0"/>
        <v>40</v>
      </c>
      <c r="BG42" s="22">
        <f t="shared" si="0"/>
        <v>40</v>
      </c>
      <c r="BH42" s="22">
        <f t="shared" si="0"/>
        <v>40</v>
      </c>
      <c r="BI42" s="22">
        <f t="shared" si="0"/>
        <v>40</v>
      </c>
      <c r="BJ42" s="22">
        <f t="shared" si="0"/>
        <v>40</v>
      </c>
      <c r="BK42" s="22">
        <f t="shared" si="0"/>
        <v>40</v>
      </c>
      <c r="BL42" s="22">
        <f t="shared" si="0"/>
        <v>40</v>
      </c>
      <c r="BM42" s="22">
        <f t="shared" si="0"/>
        <v>40</v>
      </c>
      <c r="BN42" s="22">
        <f t="shared" si="0"/>
        <v>40</v>
      </c>
      <c r="BO42" s="22">
        <f t="shared" si="0"/>
        <v>40</v>
      </c>
      <c r="BP42" s="22">
        <f t="shared" si="0"/>
        <v>40</v>
      </c>
      <c r="BQ42" s="22">
        <f t="shared" si="0"/>
        <v>40</v>
      </c>
      <c r="BR42" s="22">
        <f t="shared" si="0"/>
        <v>40</v>
      </c>
      <c r="BS42" s="22">
        <f t="shared" si="0"/>
        <v>40</v>
      </c>
      <c r="BT42" s="22">
        <f t="shared" si="0"/>
        <v>40</v>
      </c>
      <c r="BU42" s="22">
        <f t="shared" ref="BU42:BY42" si="1">COUNT(BU2:BU41)</f>
        <v>40</v>
      </c>
      <c r="BV42" s="22">
        <f t="shared" si="1"/>
        <v>40</v>
      </c>
      <c r="BW42" s="22">
        <f t="shared" si="1"/>
        <v>40</v>
      </c>
      <c r="BX42" s="22">
        <f t="shared" si="1"/>
        <v>40</v>
      </c>
      <c r="BY42" s="22">
        <f t="shared" si="1"/>
        <v>40</v>
      </c>
    </row>
    <row r="43" spans="1:77">
      <c r="A43" s="53" t="s">
        <v>297</v>
      </c>
      <c r="B43" s="53"/>
      <c r="C43" s="55">
        <f>AVERAGE(C2:C41)</f>
        <v>1.425</v>
      </c>
      <c r="F43" s="55">
        <f t="shared" ref="F43:BT43" si="2">AVERAGE(F2:F41)</f>
        <v>2.9750000000000001</v>
      </c>
      <c r="H43" s="52">
        <f t="shared" si="2"/>
        <v>15.425000000000001</v>
      </c>
      <c r="I43" s="52">
        <f t="shared" si="2"/>
        <v>2</v>
      </c>
      <c r="J43" s="52">
        <f t="shared" si="2"/>
        <v>10.25</v>
      </c>
      <c r="K43" s="52">
        <f t="shared" si="2"/>
        <v>12.55</v>
      </c>
      <c r="L43" s="52">
        <f t="shared" si="2"/>
        <v>20</v>
      </c>
      <c r="M43" s="52">
        <f t="shared" si="2"/>
        <v>1.5</v>
      </c>
      <c r="N43" s="52">
        <f t="shared" si="2"/>
        <v>2.5</v>
      </c>
      <c r="O43" s="52">
        <f t="shared" si="2"/>
        <v>3.25</v>
      </c>
      <c r="P43" s="52">
        <f t="shared" si="2"/>
        <v>2.125</v>
      </c>
      <c r="Q43" s="52">
        <f t="shared" si="2"/>
        <v>16.948717948717949</v>
      </c>
      <c r="R43" s="52">
        <f t="shared" si="2"/>
        <v>7.2894736842105265</v>
      </c>
      <c r="S43" s="52">
        <f t="shared" si="2"/>
        <v>2.6</v>
      </c>
      <c r="T43" s="52">
        <f t="shared" si="2"/>
        <v>37.924999999999997</v>
      </c>
      <c r="U43" s="52">
        <f t="shared" si="2"/>
        <v>52.725000000000001</v>
      </c>
      <c r="V43" s="52">
        <f t="shared" si="2"/>
        <v>0.45</v>
      </c>
      <c r="W43" s="52">
        <f t="shared" si="2"/>
        <v>0.57499999999999996</v>
      </c>
      <c r="X43" s="52">
        <f t="shared" si="2"/>
        <v>0.35</v>
      </c>
      <c r="Y43" s="52">
        <f t="shared" si="2"/>
        <v>0.25</v>
      </c>
      <c r="Z43" s="52">
        <f t="shared" si="2"/>
        <v>0.35</v>
      </c>
      <c r="AA43" s="52">
        <f t="shared" si="2"/>
        <v>0.15</v>
      </c>
      <c r="AB43" s="52">
        <f t="shared" si="2"/>
        <v>0.05</v>
      </c>
      <c r="AC43" s="52"/>
      <c r="AD43" s="65">
        <f t="shared" si="2"/>
        <v>0.17499999999999999</v>
      </c>
      <c r="AE43" s="52"/>
      <c r="AF43" s="52">
        <f t="shared" si="2"/>
        <v>0.05</v>
      </c>
      <c r="AG43" s="52">
        <f t="shared" si="2"/>
        <v>2.5000000000000001E-2</v>
      </c>
      <c r="AH43" s="52">
        <f t="shared" si="2"/>
        <v>2.5000000000000001E-2</v>
      </c>
      <c r="AI43" s="52">
        <f t="shared" si="2"/>
        <v>2.5000000000000001E-2</v>
      </c>
      <c r="AJ43" s="52">
        <f t="shared" si="2"/>
        <v>0.1</v>
      </c>
      <c r="AK43" s="52">
        <f t="shared" si="2"/>
        <v>2.5000000000000001E-2</v>
      </c>
      <c r="AL43" s="52">
        <f t="shared" si="2"/>
        <v>2.5000000000000001E-2</v>
      </c>
      <c r="AM43" s="52">
        <f t="shared" si="2"/>
        <v>0.05</v>
      </c>
      <c r="AN43" s="52">
        <f t="shared" si="2"/>
        <v>7.4999999999999997E-2</v>
      </c>
      <c r="AO43" s="52">
        <f t="shared" si="2"/>
        <v>2.5000000000000001E-2</v>
      </c>
      <c r="AP43" s="52">
        <f t="shared" si="2"/>
        <v>7.4999999999999997E-2</v>
      </c>
      <c r="AQ43" s="52">
        <f t="shared" si="2"/>
        <v>0.1</v>
      </c>
      <c r="AR43" s="52">
        <f t="shared" si="2"/>
        <v>0.05</v>
      </c>
      <c r="AS43" s="52">
        <f t="shared" si="2"/>
        <v>0.125</v>
      </c>
      <c r="AT43" s="52">
        <f t="shared" si="2"/>
        <v>2.5000000000000001E-2</v>
      </c>
      <c r="AU43" s="52">
        <f t="shared" si="2"/>
        <v>0.05</v>
      </c>
      <c r="AV43" s="52">
        <f t="shared" si="2"/>
        <v>2.5000000000000001E-2</v>
      </c>
      <c r="AW43" s="52">
        <f t="shared" si="2"/>
        <v>0.1</v>
      </c>
      <c r="AX43" s="52">
        <f t="shared" si="2"/>
        <v>2.5000000000000001E-2</v>
      </c>
      <c r="AY43" s="52">
        <f t="shared" si="2"/>
        <v>0</v>
      </c>
      <c r="AZ43" s="52">
        <f t="shared" si="2"/>
        <v>0.67500000000000004</v>
      </c>
      <c r="BA43" s="52">
        <f t="shared" si="2"/>
        <v>0.3</v>
      </c>
      <c r="BB43" s="52">
        <f t="shared" si="2"/>
        <v>0.375</v>
      </c>
      <c r="BC43" s="52">
        <f t="shared" si="2"/>
        <v>0.4</v>
      </c>
      <c r="BD43" s="52">
        <f t="shared" si="2"/>
        <v>0.2</v>
      </c>
      <c r="BE43" s="52">
        <f t="shared" si="2"/>
        <v>0.625</v>
      </c>
      <c r="BF43" s="52">
        <f t="shared" si="2"/>
        <v>0.3</v>
      </c>
      <c r="BG43" s="52">
        <f t="shared" si="2"/>
        <v>0.22500000000000001</v>
      </c>
      <c r="BH43" s="52">
        <f t="shared" si="2"/>
        <v>0.15</v>
      </c>
      <c r="BI43" s="52">
        <f t="shared" si="2"/>
        <v>0.27500000000000002</v>
      </c>
      <c r="BJ43" s="52">
        <f t="shared" si="2"/>
        <v>0.4</v>
      </c>
      <c r="BK43" s="52">
        <f t="shared" si="2"/>
        <v>0.2</v>
      </c>
      <c r="BL43" s="52">
        <f t="shared" si="2"/>
        <v>0.22500000000000001</v>
      </c>
      <c r="BM43" s="52">
        <f t="shared" si="2"/>
        <v>0.5</v>
      </c>
      <c r="BN43" s="52">
        <f t="shared" si="2"/>
        <v>0.1</v>
      </c>
      <c r="BO43" s="52">
        <f t="shared" si="2"/>
        <v>0.15</v>
      </c>
      <c r="BP43" s="52">
        <f t="shared" si="2"/>
        <v>0.05</v>
      </c>
      <c r="BQ43" s="52">
        <f t="shared" si="2"/>
        <v>0.1</v>
      </c>
      <c r="BR43" s="52">
        <f t="shared" si="2"/>
        <v>7.4999999999999997E-2</v>
      </c>
      <c r="BS43" s="52">
        <f t="shared" si="2"/>
        <v>0.05</v>
      </c>
      <c r="BT43" s="52">
        <f t="shared" si="2"/>
        <v>0.125</v>
      </c>
      <c r="BU43" s="52">
        <f t="shared" ref="BU43:BY43" si="3">AVERAGE(BU2:BU41)</f>
        <v>0.05</v>
      </c>
      <c r="BV43" s="52">
        <f t="shared" si="3"/>
        <v>2.5000000000000001E-2</v>
      </c>
      <c r="BW43" s="52">
        <f t="shared" si="3"/>
        <v>0.125</v>
      </c>
      <c r="BX43" s="52">
        <f t="shared" si="3"/>
        <v>0.05</v>
      </c>
      <c r="BY43" s="52">
        <f t="shared" si="3"/>
        <v>7.4999999999999997E-2</v>
      </c>
    </row>
    <row r="44" spans="1:77">
      <c r="A44" s="53" t="s">
        <v>298</v>
      </c>
      <c r="B44" s="53"/>
      <c r="C44" s="55">
        <f>STDEV(C2:C41)</f>
        <v>0.50064061525312331</v>
      </c>
      <c r="F44" s="55">
        <f t="shared" ref="F44:BT44" si="4">STDEV(F2:F41)</f>
        <v>0.91951771082063505</v>
      </c>
      <c r="H44" s="52">
        <f t="shared" si="4"/>
        <v>13.78011852875971</v>
      </c>
      <c r="I44" s="52">
        <f t="shared" si="4"/>
        <v>5.0383147365577887</v>
      </c>
      <c r="J44" s="52">
        <f t="shared" si="4"/>
        <v>19.481417839203619</v>
      </c>
      <c r="K44" s="52">
        <f t="shared" si="4"/>
        <v>7.0418164905924296</v>
      </c>
      <c r="L44" s="52">
        <f t="shared" si="4"/>
        <v>13.377121081198773</v>
      </c>
      <c r="M44" s="52">
        <f t="shared" si="4"/>
        <v>4.4144285572630446</v>
      </c>
      <c r="N44" s="52">
        <f t="shared" si="4"/>
        <v>5.661385170722979</v>
      </c>
      <c r="O44" s="52">
        <f t="shared" si="4"/>
        <v>8.2080323386177572</v>
      </c>
      <c r="P44" s="52">
        <f t="shared" si="4"/>
        <v>6.292802155984166</v>
      </c>
      <c r="Q44" s="52">
        <f t="shared" si="4"/>
        <v>30.965981944494747</v>
      </c>
      <c r="R44" s="52">
        <f t="shared" si="4"/>
        <v>17.343754845705625</v>
      </c>
      <c r="S44" s="52">
        <f t="shared" si="4"/>
        <v>2.4263510642896438</v>
      </c>
      <c r="T44" s="52">
        <f t="shared" si="4"/>
        <v>19.282498375203968</v>
      </c>
      <c r="U44" s="52">
        <f t="shared" si="4"/>
        <v>35.907993182005789</v>
      </c>
      <c r="V44" s="55">
        <f t="shared" si="4"/>
        <v>0.50383147365577885</v>
      </c>
      <c r="W44" s="55">
        <f t="shared" si="4"/>
        <v>0.50064061525312309</v>
      </c>
      <c r="X44" s="55">
        <f t="shared" si="4"/>
        <v>0.48304589153964794</v>
      </c>
      <c r="Y44" s="55">
        <f t="shared" si="4"/>
        <v>0.4385290096535146</v>
      </c>
      <c r="Z44" s="55">
        <f t="shared" si="4"/>
        <v>0.48304589153964794</v>
      </c>
      <c r="AA44" s="55">
        <f t="shared" si="4"/>
        <v>0.36162028533978946</v>
      </c>
      <c r="AB44" s="55">
        <f t="shared" si="4"/>
        <v>0.22072142786315224</v>
      </c>
      <c r="AC44" s="55"/>
      <c r="AD44" s="55">
        <f t="shared" si="4"/>
        <v>0.38480764425479269</v>
      </c>
      <c r="AE44" s="55"/>
      <c r="AF44" s="55">
        <f t="shared" si="4"/>
        <v>0.22072142786315224</v>
      </c>
      <c r="AG44" s="55">
        <f t="shared" si="4"/>
        <v>0.15811388300841897</v>
      </c>
      <c r="AH44" s="55">
        <f t="shared" si="4"/>
        <v>0.15811388300841897</v>
      </c>
      <c r="AI44" s="55">
        <f t="shared" si="4"/>
        <v>0.15811388300841897</v>
      </c>
      <c r="AJ44" s="55">
        <f t="shared" si="4"/>
        <v>0.30382181012510001</v>
      </c>
      <c r="AK44" s="55">
        <f t="shared" si="4"/>
        <v>0.15811388300841897</v>
      </c>
      <c r="AL44" s="55">
        <f t="shared" si="4"/>
        <v>0.15811388300841897</v>
      </c>
      <c r="AM44" s="55">
        <f t="shared" si="4"/>
        <v>0.22072142786315224</v>
      </c>
      <c r="AN44" s="55">
        <f t="shared" si="4"/>
        <v>0.26674678283691849</v>
      </c>
      <c r="AO44" s="55">
        <f t="shared" si="4"/>
        <v>0.15811388300841897</v>
      </c>
      <c r="AP44" s="55">
        <f t="shared" si="4"/>
        <v>0.26674678283691849</v>
      </c>
      <c r="AQ44" s="55">
        <f t="shared" si="4"/>
        <v>0.30382181012510001</v>
      </c>
      <c r="AR44" s="55">
        <f t="shared" si="4"/>
        <v>0.22072142786315224</v>
      </c>
      <c r="AS44" s="55">
        <f t="shared" si="4"/>
        <v>0.33493206352854182</v>
      </c>
      <c r="AT44" s="55">
        <f t="shared" si="4"/>
        <v>0.15811388300841897</v>
      </c>
      <c r="AU44" s="55">
        <f t="shared" si="4"/>
        <v>0.22072142786315224</v>
      </c>
      <c r="AV44" s="55">
        <f t="shared" si="4"/>
        <v>0.15811388300841897</v>
      </c>
      <c r="AW44" s="55">
        <f t="shared" si="4"/>
        <v>0.30382181012510001</v>
      </c>
      <c r="AX44" s="55">
        <f t="shared" si="4"/>
        <v>0.15811388300841897</v>
      </c>
      <c r="AY44" s="55">
        <f t="shared" si="4"/>
        <v>0</v>
      </c>
      <c r="AZ44" s="55">
        <f t="shared" si="4"/>
        <v>0.47434164902525683</v>
      </c>
      <c r="BA44" s="55">
        <f t="shared" si="4"/>
        <v>0.46409548089225711</v>
      </c>
      <c r="BB44" s="55">
        <f t="shared" si="4"/>
        <v>1.1477402547212903</v>
      </c>
      <c r="BC44" s="55">
        <f t="shared" si="4"/>
        <v>0.49613893835683381</v>
      </c>
      <c r="BD44" s="55">
        <f t="shared" si="4"/>
        <v>0.40509574683346666</v>
      </c>
      <c r="BE44" s="55">
        <f t="shared" si="4"/>
        <v>0.49029033784546011</v>
      </c>
      <c r="BF44" s="55">
        <f t="shared" si="4"/>
        <v>0.46409548089225711</v>
      </c>
      <c r="BG44" s="55">
        <f t="shared" si="4"/>
        <v>0.42290206176626033</v>
      </c>
      <c r="BH44" s="55">
        <f t="shared" si="4"/>
        <v>0.36162028533978946</v>
      </c>
      <c r="BI44" s="55">
        <f t="shared" si="4"/>
        <v>0.4522025867763026</v>
      </c>
      <c r="BJ44" s="55">
        <f t="shared" si="4"/>
        <v>0.49613893835683381</v>
      </c>
      <c r="BK44" s="55">
        <f t="shared" si="4"/>
        <v>0.40509574683346666</v>
      </c>
      <c r="BL44" s="55">
        <f t="shared" si="4"/>
        <v>0.42290206176626033</v>
      </c>
      <c r="BM44" s="55">
        <f t="shared" si="4"/>
        <v>0.50636968354183332</v>
      </c>
      <c r="BN44" s="55">
        <f t="shared" si="4"/>
        <v>0.30382181012510001</v>
      </c>
      <c r="BO44" s="55">
        <f t="shared" si="4"/>
        <v>0.36162028533978946</v>
      </c>
      <c r="BP44" s="55">
        <f t="shared" si="4"/>
        <v>0.22072142786315224</v>
      </c>
      <c r="BQ44" s="55">
        <f t="shared" si="4"/>
        <v>0.30382181012510001</v>
      </c>
      <c r="BR44" s="55">
        <f t="shared" si="4"/>
        <v>0.26674678283691849</v>
      </c>
      <c r="BS44" s="55">
        <f t="shared" si="4"/>
        <v>0.22072142786315224</v>
      </c>
      <c r="BT44" s="55">
        <f t="shared" si="4"/>
        <v>0.33493206352854182</v>
      </c>
      <c r="BU44" s="55">
        <f t="shared" ref="BU44:BY44" si="5">STDEV(BU2:BU41)</f>
        <v>0.22072142786315224</v>
      </c>
      <c r="BV44" s="55">
        <f t="shared" si="5"/>
        <v>0.15811388300841897</v>
      </c>
      <c r="BW44" s="55">
        <f t="shared" si="5"/>
        <v>0.33493206352854182</v>
      </c>
      <c r="BX44" s="55">
        <f t="shared" si="5"/>
        <v>0.22072142786315224</v>
      </c>
      <c r="BY44" s="55">
        <f t="shared" si="5"/>
        <v>0.26674678283691849</v>
      </c>
    </row>
    <row r="45" spans="1:77">
      <c r="A45" s="53" t="s">
        <v>299</v>
      </c>
      <c r="B45" s="53"/>
      <c r="C45" s="56">
        <f>MEDIAN(C2:C41)</f>
        <v>1</v>
      </c>
      <c r="F45" s="54">
        <f t="shared" ref="F45:BT45" si="6">MEDIAN(F2:F41)</f>
        <v>3</v>
      </c>
      <c r="G45" s="54"/>
      <c r="H45" s="54">
        <f t="shared" si="6"/>
        <v>10</v>
      </c>
      <c r="I45" s="54">
        <f t="shared" si="6"/>
        <v>0</v>
      </c>
      <c r="J45" s="54">
        <f t="shared" si="6"/>
        <v>0</v>
      </c>
      <c r="K45" s="54">
        <f t="shared" si="6"/>
        <v>10</v>
      </c>
      <c r="L45" s="54">
        <f t="shared" si="6"/>
        <v>20</v>
      </c>
      <c r="M45" s="54">
        <f t="shared" si="6"/>
        <v>0</v>
      </c>
      <c r="N45" s="54">
        <f t="shared" si="6"/>
        <v>0</v>
      </c>
      <c r="O45" s="54">
        <f t="shared" si="6"/>
        <v>0</v>
      </c>
      <c r="P45" s="54">
        <f t="shared" si="6"/>
        <v>0</v>
      </c>
      <c r="Q45" s="54">
        <f t="shared" si="6"/>
        <v>0</v>
      </c>
      <c r="R45" s="54">
        <f t="shared" si="6"/>
        <v>0</v>
      </c>
      <c r="S45" s="54">
        <f t="shared" si="6"/>
        <v>2</v>
      </c>
      <c r="T45" s="54">
        <f t="shared" si="6"/>
        <v>43.5</v>
      </c>
      <c r="U45" s="54">
        <f t="shared" si="6"/>
        <v>55.5</v>
      </c>
      <c r="V45" s="56">
        <f t="shared" si="6"/>
        <v>0</v>
      </c>
      <c r="W45" s="56">
        <f t="shared" si="6"/>
        <v>1</v>
      </c>
      <c r="X45" s="56">
        <f t="shared" si="6"/>
        <v>0</v>
      </c>
      <c r="Y45" s="56">
        <f t="shared" si="6"/>
        <v>0</v>
      </c>
      <c r="Z45" s="56">
        <f t="shared" si="6"/>
        <v>0</v>
      </c>
      <c r="AA45" s="56">
        <f t="shared" si="6"/>
        <v>0</v>
      </c>
      <c r="AB45" s="56">
        <f t="shared" si="6"/>
        <v>0</v>
      </c>
      <c r="AC45" s="56"/>
      <c r="AD45" s="56">
        <f t="shared" si="6"/>
        <v>0</v>
      </c>
      <c r="AE45" s="56"/>
      <c r="AF45" s="56">
        <f t="shared" si="6"/>
        <v>0</v>
      </c>
      <c r="AG45" s="56">
        <f t="shared" si="6"/>
        <v>0</v>
      </c>
      <c r="AH45" s="56">
        <f t="shared" si="6"/>
        <v>0</v>
      </c>
      <c r="AI45" s="56">
        <f t="shared" si="6"/>
        <v>0</v>
      </c>
      <c r="AJ45" s="56">
        <f t="shared" si="6"/>
        <v>0</v>
      </c>
      <c r="AK45" s="56">
        <f t="shared" si="6"/>
        <v>0</v>
      </c>
      <c r="AL45" s="56">
        <f t="shared" si="6"/>
        <v>0</v>
      </c>
      <c r="AM45" s="56">
        <f t="shared" si="6"/>
        <v>0</v>
      </c>
      <c r="AN45" s="56">
        <f t="shared" si="6"/>
        <v>0</v>
      </c>
      <c r="AO45" s="56">
        <f t="shared" si="6"/>
        <v>0</v>
      </c>
      <c r="AP45" s="56">
        <f t="shared" si="6"/>
        <v>0</v>
      </c>
      <c r="AQ45" s="56">
        <f t="shared" si="6"/>
        <v>0</v>
      </c>
      <c r="AR45" s="56">
        <f t="shared" si="6"/>
        <v>0</v>
      </c>
      <c r="AS45" s="56">
        <f t="shared" si="6"/>
        <v>0</v>
      </c>
      <c r="AT45" s="56">
        <f t="shared" si="6"/>
        <v>0</v>
      </c>
      <c r="AU45" s="56">
        <f t="shared" si="6"/>
        <v>0</v>
      </c>
      <c r="AV45" s="56">
        <f t="shared" si="6"/>
        <v>0</v>
      </c>
      <c r="AW45" s="56">
        <f t="shared" si="6"/>
        <v>0</v>
      </c>
      <c r="AX45" s="56">
        <f t="shared" si="6"/>
        <v>0</v>
      </c>
      <c r="AY45" s="56">
        <f t="shared" si="6"/>
        <v>0</v>
      </c>
      <c r="AZ45" s="56">
        <f t="shared" si="6"/>
        <v>1</v>
      </c>
      <c r="BA45" s="56">
        <f t="shared" si="6"/>
        <v>0</v>
      </c>
      <c r="BB45" s="56">
        <f t="shared" si="6"/>
        <v>0</v>
      </c>
      <c r="BC45" s="56">
        <f t="shared" si="6"/>
        <v>0</v>
      </c>
      <c r="BD45" s="56">
        <f t="shared" si="6"/>
        <v>0</v>
      </c>
      <c r="BE45" s="56">
        <f t="shared" si="6"/>
        <v>1</v>
      </c>
      <c r="BF45" s="56">
        <f t="shared" si="6"/>
        <v>0</v>
      </c>
      <c r="BG45" s="56">
        <f t="shared" si="6"/>
        <v>0</v>
      </c>
      <c r="BH45" s="56">
        <f t="shared" si="6"/>
        <v>0</v>
      </c>
      <c r="BI45" s="56">
        <f t="shared" si="6"/>
        <v>0</v>
      </c>
      <c r="BJ45" s="56">
        <f t="shared" si="6"/>
        <v>0</v>
      </c>
      <c r="BK45" s="56">
        <f t="shared" si="6"/>
        <v>0</v>
      </c>
      <c r="BL45" s="56">
        <f t="shared" si="6"/>
        <v>0</v>
      </c>
      <c r="BM45" s="56">
        <f t="shared" si="6"/>
        <v>0.5</v>
      </c>
      <c r="BN45" s="56">
        <f t="shared" si="6"/>
        <v>0</v>
      </c>
      <c r="BO45" s="56">
        <f t="shared" si="6"/>
        <v>0</v>
      </c>
      <c r="BP45" s="56">
        <f t="shared" si="6"/>
        <v>0</v>
      </c>
      <c r="BQ45" s="56">
        <f t="shared" si="6"/>
        <v>0</v>
      </c>
      <c r="BR45" s="56">
        <f t="shared" si="6"/>
        <v>0</v>
      </c>
      <c r="BS45" s="56">
        <f t="shared" si="6"/>
        <v>0</v>
      </c>
      <c r="BT45" s="56">
        <f t="shared" si="6"/>
        <v>0</v>
      </c>
      <c r="BU45" s="56">
        <f t="shared" ref="BU45:BY45" si="7">MEDIAN(BU2:BU41)</f>
        <v>0</v>
      </c>
      <c r="BV45" s="56">
        <f t="shared" si="7"/>
        <v>0</v>
      </c>
      <c r="BW45" s="56">
        <f t="shared" si="7"/>
        <v>0</v>
      </c>
      <c r="BX45" s="56">
        <f t="shared" si="7"/>
        <v>0</v>
      </c>
      <c r="BY45" s="56">
        <f t="shared" si="7"/>
        <v>0</v>
      </c>
    </row>
    <row r="46" spans="1:77">
      <c r="A46" s="53" t="s">
        <v>300</v>
      </c>
      <c r="B46" s="53"/>
      <c r="C46" s="54">
        <f>MODE(C2:C41)</f>
        <v>1</v>
      </c>
      <c r="D46" s="54"/>
      <c r="E46" s="54"/>
      <c r="F46" s="54">
        <f t="shared" ref="F46:BT46" si="8">MODE(F2:F41)</f>
        <v>3</v>
      </c>
      <c r="G46" s="54"/>
      <c r="H46" s="54">
        <f t="shared" si="8"/>
        <v>0</v>
      </c>
      <c r="I46" s="54">
        <f t="shared" si="8"/>
        <v>0</v>
      </c>
      <c r="J46" s="54">
        <f t="shared" si="8"/>
        <v>0</v>
      </c>
      <c r="K46" s="54">
        <f t="shared" si="8"/>
        <v>10</v>
      </c>
      <c r="L46" s="54">
        <f t="shared" si="8"/>
        <v>20</v>
      </c>
      <c r="M46" s="54">
        <f t="shared" si="8"/>
        <v>0</v>
      </c>
      <c r="N46" s="54">
        <f t="shared" si="8"/>
        <v>0</v>
      </c>
      <c r="O46" s="54">
        <f t="shared" si="8"/>
        <v>0</v>
      </c>
      <c r="P46" s="54">
        <f t="shared" si="8"/>
        <v>0</v>
      </c>
      <c r="Q46" s="54">
        <f t="shared" si="8"/>
        <v>0</v>
      </c>
      <c r="R46" s="54">
        <f t="shared" si="8"/>
        <v>0</v>
      </c>
      <c r="S46" s="54">
        <f t="shared" si="8"/>
        <v>0</v>
      </c>
      <c r="T46" s="54">
        <f t="shared" si="8"/>
        <v>0</v>
      </c>
      <c r="U46" s="54">
        <f t="shared" si="8"/>
        <v>0</v>
      </c>
      <c r="V46" s="54">
        <f t="shared" si="8"/>
        <v>0</v>
      </c>
      <c r="W46" s="54">
        <f t="shared" si="8"/>
        <v>1</v>
      </c>
      <c r="X46" s="54">
        <f t="shared" si="8"/>
        <v>0</v>
      </c>
      <c r="Y46" s="54">
        <f t="shared" si="8"/>
        <v>0</v>
      </c>
      <c r="Z46" s="54">
        <f t="shared" si="8"/>
        <v>0</v>
      </c>
      <c r="AA46" s="54">
        <f t="shared" si="8"/>
        <v>0</v>
      </c>
      <c r="AB46" s="54">
        <f t="shared" si="8"/>
        <v>0</v>
      </c>
      <c r="AC46" s="54"/>
      <c r="AD46" s="54">
        <f t="shared" si="8"/>
        <v>0</v>
      </c>
      <c r="AE46" s="54"/>
      <c r="AF46" s="54">
        <f t="shared" si="8"/>
        <v>0</v>
      </c>
      <c r="AG46" s="54">
        <f t="shared" si="8"/>
        <v>0</v>
      </c>
      <c r="AH46" s="54">
        <f t="shared" si="8"/>
        <v>0</v>
      </c>
      <c r="AI46" s="54">
        <f t="shared" si="8"/>
        <v>0</v>
      </c>
      <c r="AJ46" s="54">
        <f t="shared" si="8"/>
        <v>0</v>
      </c>
      <c r="AK46" s="54">
        <f t="shared" si="8"/>
        <v>0</v>
      </c>
      <c r="AL46" s="54">
        <f t="shared" si="8"/>
        <v>0</v>
      </c>
      <c r="AM46" s="54">
        <f t="shared" si="8"/>
        <v>0</v>
      </c>
      <c r="AN46" s="54">
        <f t="shared" si="8"/>
        <v>0</v>
      </c>
      <c r="AO46" s="54">
        <f t="shared" si="8"/>
        <v>0</v>
      </c>
      <c r="AP46" s="54">
        <f t="shared" si="8"/>
        <v>0</v>
      </c>
      <c r="AQ46" s="54">
        <f t="shared" si="8"/>
        <v>0</v>
      </c>
      <c r="AR46" s="54">
        <f t="shared" si="8"/>
        <v>0</v>
      </c>
      <c r="AS46" s="54">
        <f t="shared" si="8"/>
        <v>0</v>
      </c>
      <c r="AT46" s="54">
        <f t="shared" si="8"/>
        <v>0</v>
      </c>
      <c r="AU46" s="54">
        <f t="shared" si="8"/>
        <v>0</v>
      </c>
      <c r="AV46" s="54">
        <f t="shared" si="8"/>
        <v>0</v>
      </c>
      <c r="AW46" s="54">
        <f t="shared" si="8"/>
        <v>0</v>
      </c>
      <c r="AX46" s="54">
        <f t="shared" si="8"/>
        <v>0</v>
      </c>
      <c r="AY46" s="54">
        <f t="shared" si="8"/>
        <v>0</v>
      </c>
      <c r="AZ46" s="54">
        <f t="shared" si="8"/>
        <v>1</v>
      </c>
      <c r="BA46" s="54">
        <f t="shared" si="8"/>
        <v>0</v>
      </c>
      <c r="BB46" s="54">
        <f t="shared" si="8"/>
        <v>0</v>
      </c>
      <c r="BC46" s="54">
        <f t="shared" si="8"/>
        <v>0</v>
      </c>
      <c r="BD46" s="54">
        <f t="shared" si="8"/>
        <v>0</v>
      </c>
      <c r="BE46" s="54">
        <f t="shared" si="8"/>
        <v>1</v>
      </c>
      <c r="BF46" s="54">
        <f t="shared" si="8"/>
        <v>0</v>
      </c>
      <c r="BG46" s="54">
        <f t="shared" si="8"/>
        <v>0</v>
      </c>
      <c r="BH46" s="54">
        <f t="shared" si="8"/>
        <v>0</v>
      </c>
      <c r="BI46" s="54">
        <f t="shared" si="8"/>
        <v>0</v>
      </c>
      <c r="BJ46" s="54">
        <f t="shared" si="8"/>
        <v>0</v>
      </c>
      <c r="BK46" s="54">
        <f t="shared" si="8"/>
        <v>0</v>
      </c>
      <c r="BL46" s="54">
        <f t="shared" si="8"/>
        <v>0</v>
      </c>
      <c r="BM46" s="54">
        <f t="shared" si="8"/>
        <v>1</v>
      </c>
      <c r="BN46" s="54">
        <f t="shared" si="8"/>
        <v>0</v>
      </c>
      <c r="BO46" s="54">
        <f t="shared" si="8"/>
        <v>0</v>
      </c>
      <c r="BP46" s="54">
        <f t="shared" si="8"/>
        <v>0</v>
      </c>
      <c r="BQ46" s="54">
        <f t="shared" si="8"/>
        <v>0</v>
      </c>
      <c r="BR46" s="54">
        <f t="shared" si="8"/>
        <v>0</v>
      </c>
      <c r="BS46" s="54">
        <f t="shared" si="8"/>
        <v>0</v>
      </c>
      <c r="BT46" s="54">
        <f t="shared" si="8"/>
        <v>0</v>
      </c>
      <c r="BU46" s="54">
        <f t="shared" ref="BU46:BY46" si="9">MODE(BU2:BU41)</f>
        <v>0</v>
      </c>
      <c r="BV46" s="54">
        <f t="shared" si="9"/>
        <v>0</v>
      </c>
      <c r="BW46" s="54">
        <f t="shared" si="9"/>
        <v>0</v>
      </c>
      <c r="BX46" s="54">
        <f t="shared" si="9"/>
        <v>0</v>
      </c>
      <c r="BY46" s="54">
        <f t="shared" si="9"/>
        <v>0</v>
      </c>
    </row>
    <row r="47" spans="1:77">
      <c r="A47" s="53" t="s">
        <v>301</v>
      </c>
      <c r="B47" s="53"/>
      <c r="C47" s="54">
        <f>MIN(C2:C41)</f>
        <v>1</v>
      </c>
      <c r="D47" s="54"/>
      <c r="E47" s="54"/>
      <c r="F47" s="54">
        <f t="shared" ref="F47:BT47" si="10">MIN(F2:F41)</f>
        <v>1</v>
      </c>
      <c r="G47" s="54"/>
      <c r="H47" s="54">
        <f t="shared" si="10"/>
        <v>0</v>
      </c>
      <c r="I47" s="54">
        <f t="shared" si="10"/>
        <v>0</v>
      </c>
      <c r="J47" s="54">
        <f t="shared" si="10"/>
        <v>0</v>
      </c>
      <c r="K47" s="54">
        <f t="shared" si="10"/>
        <v>0</v>
      </c>
      <c r="L47" s="54">
        <f t="shared" si="10"/>
        <v>0</v>
      </c>
      <c r="M47" s="54">
        <f t="shared" si="10"/>
        <v>0</v>
      </c>
      <c r="N47" s="54">
        <f t="shared" si="10"/>
        <v>0</v>
      </c>
      <c r="O47" s="54">
        <f t="shared" si="10"/>
        <v>0</v>
      </c>
      <c r="P47" s="54">
        <f t="shared" si="10"/>
        <v>0</v>
      </c>
      <c r="Q47" s="54">
        <f t="shared" si="10"/>
        <v>0</v>
      </c>
      <c r="R47" s="54">
        <f t="shared" si="10"/>
        <v>0</v>
      </c>
      <c r="S47" s="54">
        <f t="shared" si="10"/>
        <v>0</v>
      </c>
      <c r="T47" s="54">
        <f t="shared" si="10"/>
        <v>0</v>
      </c>
      <c r="U47" s="54">
        <f t="shared" si="10"/>
        <v>0</v>
      </c>
      <c r="V47" s="54">
        <f t="shared" si="10"/>
        <v>0</v>
      </c>
      <c r="W47" s="54">
        <f t="shared" si="10"/>
        <v>0</v>
      </c>
      <c r="X47" s="54">
        <f t="shared" si="10"/>
        <v>0</v>
      </c>
      <c r="Y47" s="54">
        <f t="shared" si="10"/>
        <v>0</v>
      </c>
      <c r="Z47" s="54">
        <f t="shared" si="10"/>
        <v>0</v>
      </c>
      <c r="AA47" s="54">
        <f t="shared" si="10"/>
        <v>0</v>
      </c>
      <c r="AB47" s="54">
        <f t="shared" si="10"/>
        <v>0</v>
      </c>
      <c r="AC47" s="54"/>
      <c r="AD47" s="54">
        <f t="shared" si="10"/>
        <v>0</v>
      </c>
      <c r="AE47" s="54"/>
      <c r="AF47" s="54">
        <f t="shared" si="10"/>
        <v>0</v>
      </c>
      <c r="AG47" s="54">
        <f t="shared" si="10"/>
        <v>0</v>
      </c>
      <c r="AH47" s="54">
        <f t="shared" si="10"/>
        <v>0</v>
      </c>
      <c r="AI47" s="54">
        <f t="shared" si="10"/>
        <v>0</v>
      </c>
      <c r="AJ47" s="54">
        <f t="shared" si="10"/>
        <v>0</v>
      </c>
      <c r="AK47" s="54">
        <f t="shared" si="10"/>
        <v>0</v>
      </c>
      <c r="AL47" s="54">
        <f t="shared" si="10"/>
        <v>0</v>
      </c>
      <c r="AM47" s="54">
        <f t="shared" si="10"/>
        <v>0</v>
      </c>
      <c r="AN47" s="54">
        <f t="shared" si="10"/>
        <v>0</v>
      </c>
      <c r="AO47" s="54">
        <f t="shared" si="10"/>
        <v>0</v>
      </c>
      <c r="AP47" s="54">
        <f t="shared" si="10"/>
        <v>0</v>
      </c>
      <c r="AQ47" s="54">
        <f t="shared" si="10"/>
        <v>0</v>
      </c>
      <c r="AR47" s="54">
        <f t="shared" si="10"/>
        <v>0</v>
      </c>
      <c r="AS47" s="54">
        <f t="shared" si="10"/>
        <v>0</v>
      </c>
      <c r="AT47" s="54">
        <f t="shared" si="10"/>
        <v>0</v>
      </c>
      <c r="AU47" s="54">
        <f t="shared" si="10"/>
        <v>0</v>
      </c>
      <c r="AV47" s="54">
        <f t="shared" si="10"/>
        <v>0</v>
      </c>
      <c r="AW47" s="54">
        <f t="shared" si="10"/>
        <v>0</v>
      </c>
      <c r="AX47" s="54">
        <f t="shared" si="10"/>
        <v>0</v>
      </c>
      <c r="AY47" s="54">
        <f t="shared" si="10"/>
        <v>0</v>
      </c>
      <c r="AZ47" s="54">
        <f t="shared" si="10"/>
        <v>0</v>
      </c>
      <c r="BA47" s="54">
        <f t="shared" si="10"/>
        <v>0</v>
      </c>
      <c r="BB47" s="54">
        <f t="shared" si="10"/>
        <v>0</v>
      </c>
      <c r="BC47" s="54">
        <f t="shared" si="10"/>
        <v>0</v>
      </c>
      <c r="BD47" s="54">
        <f t="shared" si="10"/>
        <v>0</v>
      </c>
      <c r="BE47" s="54">
        <f t="shared" si="10"/>
        <v>0</v>
      </c>
      <c r="BF47" s="54">
        <f t="shared" si="10"/>
        <v>0</v>
      </c>
      <c r="BG47" s="54">
        <f t="shared" si="10"/>
        <v>0</v>
      </c>
      <c r="BH47" s="54">
        <f t="shared" si="10"/>
        <v>0</v>
      </c>
      <c r="BI47" s="54">
        <f t="shared" si="10"/>
        <v>0</v>
      </c>
      <c r="BJ47" s="54">
        <f t="shared" si="10"/>
        <v>0</v>
      </c>
      <c r="BK47" s="54">
        <f t="shared" si="10"/>
        <v>0</v>
      </c>
      <c r="BL47" s="54">
        <f t="shared" si="10"/>
        <v>0</v>
      </c>
      <c r="BM47" s="54">
        <f t="shared" si="10"/>
        <v>0</v>
      </c>
      <c r="BN47" s="54">
        <f t="shared" si="10"/>
        <v>0</v>
      </c>
      <c r="BO47" s="54">
        <f t="shared" si="10"/>
        <v>0</v>
      </c>
      <c r="BP47" s="54">
        <f t="shared" si="10"/>
        <v>0</v>
      </c>
      <c r="BQ47" s="54">
        <f t="shared" si="10"/>
        <v>0</v>
      </c>
      <c r="BR47" s="54">
        <f t="shared" si="10"/>
        <v>0</v>
      </c>
      <c r="BS47" s="54">
        <f t="shared" si="10"/>
        <v>0</v>
      </c>
      <c r="BT47" s="54">
        <f t="shared" si="10"/>
        <v>0</v>
      </c>
      <c r="BU47" s="54">
        <f t="shared" ref="BU47:BY47" si="11">MIN(BU2:BU41)</f>
        <v>0</v>
      </c>
      <c r="BV47" s="54">
        <f t="shared" si="11"/>
        <v>0</v>
      </c>
      <c r="BW47" s="54">
        <f t="shared" si="11"/>
        <v>0</v>
      </c>
      <c r="BX47" s="54">
        <f t="shared" si="11"/>
        <v>0</v>
      </c>
      <c r="BY47" s="54">
        <f t="shared" si="11"/>
        <v>0</v>
      </c>
    </row>
    <row r="48" spans="1:77" ht="15.75" thickBot="1">
      <c r="A48" s="53" t="s">
        <v>302</v>
      </c>
      <c r="B48" s="53"/>
      <c r="C48" s="54">
        <f>MAX(C2:C41)</f>
        <v>2</v>
      </c>
      <c r="D48" s="54"/>
      <c r="E48" s="54"/>
      <c r="F48" s="54">
        <f t="shared" ref="F48:BT48" si="12">MAX(F2:F41)</f>
        <v>4</v>
      </c>
      <c r="G48" s="54"/>
      <c r="H48" s="54">
        <f t="shared" si="12"/>
        <v>46</v>
      </c>
      <c r="I48" s="54">
        <f t="shared" si="12"/>
        <v>20</v>
      </c>
      <c r="J48" s="54">
        <f t="shared" si="12"/>
        <v>87</v>
      </c>
      <c r="K48" s="54">
        <f t="shared" si="12"/>
        <v>30</v>
      </c>
      <c r="L48" s="54">
        <f t="shared" si="12"/>
        <v>40</v>
      </c>
      <c r="M48" s="54">
        <f t="shared" si="12"/>
        <v>20</v>
      </c>
      <c r="N48" s="54">
        <f t="shared" si="12"/>
        <v>20</v>
      </c>
      <c r="O48" s="54">
        <f t="shared" si="12"/>
        <v>30</v>
      </c>
      <c r="P48" s="54">
        <f t="shared" si="12"/>
        <v>30</v>
      </c>
      <c r="Q48" s="54">
        <f t="shared" si="12"/>
        <v>120</v>
      </c>
      <c r="R48" s="54">
        <f t="shared" si="12"/>
        <v>80</v>
      </c>
      <c r="S48" s="54">
        <f t="shared" si="12"/>
        <v>9</v>
      </c>
      <c r="T48" s="54">
        <f t="shared" si="12"/>
        <v>79</v>
      </c>
      <c r="U48" s="54">
        <f t="shared" si="12"/>
        <v>134</v>
      </c>
      <c r="V48" s="54">
        <f t="shared" si="12"/>
        <v>1</v>
      </c>
      <c r="W48" s="54">
        <f t="shared" si="12"/>
        <v>1</v>
      </c>
      <c r="X48" s="54">
        <f t="shared" si="12"/>
        <v>1</v>
      </c>
      <c r="Y48" s="54">
        <f t="shared" si="12"/>
        <v>1</v>
      </c>
      <c r="Z48" s="54">
        <f t="shared" si="12"/>
        <v>1</v>
      </c>
      <c r="AA48" s="54">
        <f t="shared" si="12"/>
        <v>1</v>
      </c>
      <c r="AB48" s="54">
        <f t="shared" si="12"/>
        <v>1</v>
      </c>
      <c r="AC48" s="54"/>
      <c r="AD48" s="54">
        <f t="shared" si="12"/>
        <v>1</v>
      </c>
      <c r="AE48" s="54"/>
      <c r="AF48" s="54">
        <f t="shared" si="12"/>
        <v>1</v>
      </c>
      <c r="AG48" s="54">
        <f t="shared" si="12"/>
        <v>1</v>
      </c>
      <c r="AH48" s="54">
        <f t="shared" si="12"/>
        <v>1</v>
      </c>
      <c r="AI48" s="54">
        <f t="shared" si="12"/>
        <v>1</v>
      </c>
      <c r="AJ48" s="54">
        <f t="shared" si="12"/>
        <v>1</v>
      </c>
      <c r="AK48" s="54">
        <f t="shared" si="12"/>
        <v>1</v>
      </c>
      <c r="AL48" s="54">
        <f t="shared" si="12"/>
        <v>1</v>
      </c>
      <c r="AM48" s="54">
        <f t="shared" si="12"/>
        <v>1</v>
      </c>
      <c r="AN48" s="54">
        <f t="shared" si="12"/>
        <v>1</v>
      </c>
      <c r="AO48" s="54">
        <f t="shared" si="12"/>
        <v>1</v>
      </c>
      <c r="AP48" s="54">
        <f t="shared" si="12"/>
        <v>1</v>
      </c>
      <c r="AQ48" s="54">
        <f t="shared" si="12"/>
        <v>1</v>
      </c>
      <c r="AR48" s="54">
        <f t="shared" si="12"/>
        <v>1</v>
      </c>
      <c r="AS48" s="54">
        <f t="shared" si="12"/>
        <v>1</v>
      </c>
      <c r="AT48" s="54">
        <f t="shared" si="12"/>
        <v>1</v>
      </c>
      <c r="AU48" s="54">
        <f t="shared" si="12"/>
        <v>1</v>
      </c>
      <c r="AV48" s="54">
        <f t="shared" si="12"/>
        <v>1</v>
      </c>
      <c r="AW48" s="54">
        <f t="shared" si="12"/>
        <v>1</v>
      </c>
      <c r="AX48" s="54">
        <f t="shared" si="12"/>
        <v>1</v>
      </c>
      <c r="AY48" s="54">
        <f t="shared" si="12"/>
        <v>0</v>
      </c>
      <c r="AZ48" s="54">
        <f t="shared" si="12"/>
        <v>1</v>
      </c>
      <c r="BA48" s="54">
        <f t="shared" si="12"/>
        <v>1</v>
      </c>
      <c r="BB48" s="54">
        <f t="shared" si="12"/>
        <v>7</v>
      </c>
      <c r="BC48" s="54">
        <f t="shared" si="12"/>
        <v>1</v>
      </c>
      <c r="BD48" s="54">
        <f t="shared" si="12"/>
        <v>1</v>
      </c>
      <c r="BE48" s="54">
        <f t="shared" si="12"/>
        <v>1</v>
      </c>
      <c r="BF48" s="54">
        <f t="shared" si="12"/>
        <v>1</v>
      </c>
      <c r="BG48" s="54">
        <f t="shared" si="12"/>
        <v>1</v>
      </c>
      <c r="BH48" s="54">
        <f t="shared" si="12"/>
        <v>1</v>
      </c>
      <c r="BI48" s="54">
        <f t="shared" si="12"/>
        <v>1</v>
      </c>
      <c r="BJ48" s="54">
        <f t="shared" si="12"/>
        <v>1</v>
      </c>
      <c r="BK48" s="54">
        <f t="shared" si="12"/>
        <v>1</v>
      </c>
      <c r="BL48" s="54">
        <f t="shared" si="12"/>
        <v>1</v>
      </c>
      <c r="BM48" s="54">
        <f t="shared" si="12"/>
        <v>1</v>
      </c>
      <c r="BN48" s="54">
        <f t="shared" si="12"/>
        <v>1</v>
      </c>
      <c r="BO48" s="54">
        <f t="shared" si="12"/>
        <v>1</v>
      </c>
      <c r="BP48" s="54">
        <f t="shared" si="12"/>
        <v>1</v>
      </c>
      <c r="BQ48" s="54">
        <f t="shared" si="12"/>
        <v>1</v>
      </c>
      <c r="BR48" s="54">
        <f t="shared" si="12"/>
        <v>1</v>
      </c>
      <c r="BS48" s="54">
        <f t="shared" si="12"/>
        <v>1</v>
      </c>
      <c r="BT48" s="54">
        <f t="shared" si="12"/>
        <v>1</v>
      </c>
      <c r="BU48" s="54">
        <f t="shared" ref="BU48:BY48" si="13">MAX(BU2:BU41)</f>
        <v>1</v>
      </c>
      <c r="BV48" s="54">
        <f t="shared" si="13"/>
        <v>1</v>
      </c>
      <c r="BW48" s="54">
        <f t="shared" si="13"/>
        <v>1</v>
      </c>
      <c r="BX48" s="54">
        <f t="shared" si="13"/>
        <v>1</v>
      </c>
      <c r="BY48" s="54">
        <f t="shared" si="13"/>
        <v>1</v>
      </c>
    </row>
    <row r="49" spans="2:31">
      <c r="B49" s="58"/>
      <c r="C49" s="59" t="s">
        <v>304</v>
      </c>
      <c r="D49" s="66" t="s">
        <v>303</v>
      </c>
      <c r="E49" s="58"/>
      <c r="F49" s="59" t="s">
        <v>304</v>
      </c>
      <c r="G49" s="60" t="s">
        <v>303</v>
      </c>
      <c r="AC49" s="58"/>
      <c r="AD49" s="59" t="s">
        <v>304</v>
      </c>
      <c r="AE49" s="60" t="s">
        <v>303</v>
      </c>
    </row>
    <row r="50" spans="2:31">
      <c r="B50" s="69" t="s">
        <v>305</v>
      </c>
      <c r="C50" s="23">
        <f>COUNTIF(C2:C41,"=1")</f>
        <v>23</v>
      </c>
      <c r="D50" s="67">
        <f>C50/C42</f>
        <v>0.57499999999999996</v>
      </c>
      <c r="E50" s="69" t="s">
        <v>309</v>
      </c>
      <c r="F50" s="23">
        <f>COUNTIF(F2:F41,"=0")</f>
        <v>0</v>
      </c>
      <c r="G50" s="61">
        <f>F50/F42</f>
        <v>0</v>
      </c>
      <c r="AC50" s="69" t="s">
        <v>307</v>
      </c>
      <c r="AD50" s="23">
        <f>COUNTIF(AD2:AD41,"=1")</f>
        <v>7</v>
      </c>
      <c r="AE50" s="61">
        <f>AD50/AD42</f>
        <v>0.17499999999999999</v>
      </c>
    </row>
    <row r="51" spans="2:31" ht="15.75" thickBot="1">
      <c r="B51" s="70" t="s">
        <v>306</v>
      </c>
      <c r="C51" s="62">
        <f>COUNTIF(C2:C41,"=2")</f>
        <v>17</v>
      </c>
      <c r="D51" s="68">
        <f>C51/C42</f>
        <v>0.42499999999999999</v>
      </c>
      <c r="E51" s="69" t="s">
        <v>310</v>
      </c>
      <c r="F51" s="23">
        <f>COUNTIF(F2:F41,"=1")</f>
        <v>4</v>
      </c>
      <c r="G51" s="61">
        <f>F51/F42</f>
        <v>0.1</v>
      </c>
      <c r="AC51" s="70" t="s">
        <v>308</v>
      </c>
      <c r="AD51" s="62">
        <f>COUNTIF(AD2:AD41,"=0")</f>
        <v>33</v>
      </c>
      <c r="AE51" s="63">
        <f>AD51/AD42</f>
        <v>0.82499999999999996</v>
      </c>
    </row>
    <row r="52" spans="2:31">
      <c r="E52" s="69" t="s">
        <v>311</v>
      </c>
      <c r="F52" s="23">
        <f>COUNTIF(F2:F41,"=2")</f>
        <v>5</v>
      </c>
      <c r="G52" s="61">
        <f>F52/F42</f>
        <v>0.125</v>
      </c>
    </row>
    <row r="53" spans="2:31">
      <c r="E53" s="69" t="s">
        <v>312</v>
      </c>
      <c r="F53" s="23">
        <f>COUNTIF(F2:F41,"=3")</f>
        <v>19</v>
      </c>
      <c r="G53" s="61">
        <f>F53/F42</f>
        <v>0.47499999999999998</v>
      </c>
    </row>
    <row r="54" spans="2:31">
      <c r="E54" s="69" t="s">
        <v>313</v>
      </c>
      <c r="F54" s="23">
        <f>COUNTIF(F2:F41,"=4")</f>
        <v>12</v>
      </c>
      <c r="G54" s="61">
        <f>F54/F42</f>
        <v>0.3</v>
      </c>
    </row>
    <row r="55" spans="2:31" ht="15.75" thickBot="1">
      <c r="E55" s="71" t="s">
        <v>315</v>
      </c>
      <c r="F55" s="62">
        <f>COUNTIF(F2:F41,"=5")</f>
        <v>0</v>
      </c>
      <c r="G55" s="63">
        <f>F55/F42</f>
        <v>0</v>
      </c>
    </row>
    <row r="57" spans="2:31">
      <c r="G57" s="57"/>
    </row>
  </sheetData>
  <phoneticPr fontId="1"/>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sheetPr>
    <tabColor rgb="FFFFFF00"/>
  </sheetPr>
  <dimension ref="A1:CC61"/>
  <sheetViews>
    <sheetView workbookViewId="0">
      <pane xSplit="7" ySplit="3" topLeftCell="H4" activePane="bottomRight" state="frozen"/>
      <selection pane="topRight" activeCell="H1" sqref="H1"/>
      <selection pane="bottomLeft" activeCell="A4" sqref="A4"/>
      <selection pane="bottomRight" activeCell="V1" sqref="V1:X1048576"/>
    </sheetView>
  </sheetViews>
  <sheetFormatPr defaultRowHeight="15"/>
  <cols>
    <col min="1" max="1" width="9.5" style="22" customWidth="1"/>
    <col min="2" max="4" width="7.25" style="22" hidden="1" customWidth="1"/>
    <col min="5" max="5" width="12.25" style="22" hidden="1" customWidth="1"/>
    <col min="6" max="7" width="7.25" style="22" hidden="1" customWidth="1"/>
    <col min="8" max="10" width="7.25" style="22" customWidth="1"/>
    <col min="11" max="21" width="7.25" style="22" hidden="1" customWidth="1"/>
    <col min="22" max="22" width="7.25" style="15" customWidth="1"/>
    <col min="23" max="24" width="7.25" style="22" customWidth="1"/>
    <col min="25" max="32" width="7.25" style="22" hidden="1" customWidth="1"/>
    <col min="33" max="33" width="8.25" style="22" hidden="1" customWidth="1"/>
    <col min="34" max="81" width="7.25" style="22" hidden="1" customWidth="1"/>
    <col min="82" max="16384" width="9" style="1"/>
  </cols>
  <sheetData>
    <row r="1" spans="1:81">
      <c r="A1" s="24" t="s">
        <v>244</v>
      </c>
      <c r="B1" s="24"/>
      <c r="C1" s="25" t="s">
        <v>242</v>
      </c>
      <c r="D1" s="25"/>
      <c r="E1" s="25"/>
      <c r="F1" s="25" t="s">
        <v>287</v>
      </c>
      <c r="G1" s="25"/>
      <c r="H1" s="25"/>
      <c r="I1" s="25" t="s">
        <v>8</v>
      </c>
      <c r="J1" s="25"/>
      <c r="K1" s="25" t="s">
        <v>16</v>
      </c>
      <c r="L1" s="25" t="s">
        <v>17</v>
      </c>
      <c r="M1" s="25" t="s">
        <v>18</v>
      </c>
      <c r="N1" s="25" t="s">
        <v>19</v>
      </c>
      <c r="O1" s="25" t="s">
        <v>20</v>
      </c>
      <c r="P1" s="25" t="s">
        <v>21</v>
      </c>
      <c r="Q1" s="25" t="s">
        <v>22</v>
      </c>
      <c r="R1" s="25" t="s">
        <v>23</v>
      </c>
      <c r="S1" s="48" t="s">
        <v>24</v>
      </c>
      <c r="T1" s="45" t="s">
        <v>25</v>
      </c>
      <c r="U1" s="25" t="s">
        <v>26</v>
      </c>
      <c r="V1" s="77"/>
      <c r="W1" s="25" t="s">
        <v>272</v>
      </c>
      <c r="X1" s="25"/>
      <c r="Y1" s="25" t="s">
        <v>274</v>
      </c>
      <c r="Z1" s="25" t="s">
        <v>265</v>
      </c>
      <c r="AA1" s="25" t="s">
        <v>266</v>
      </c>
      <c r="AB1" s="25" t="s">
        <v>267</v>
      </c>
      <c r="AC1" s="25" t="s">
        <v>268</v>
      </c>
      <c r="AD1" s="25" t="s">
        <v>269</v>
      </c>
      <c r="AE1" s="25" t="s">
        <v>270</v>
      </c>
      <c r="AF1" s="25" t="s">
        <v>271</v>
      </c>
      <c r="AG1" s="25"/>
      <c r="AH1" s="25" t="s">
        <v>257</v>
      </c>
      <c r="AI1" s="25"/>
      <c r="AJ1" s="25" t="s">
        <v>258</v>
      </c>
      <c r="AK1" s="25" t="s">
        <v>259</v>
      </c>
      <c r="AL1" s="25" t="s">
        <v>260</v>
      </c>
      <c r="AM1" s="25" t="s">
        <v>261</v>
      </c>
      <c r="AN1" s="25" t="s">
        <v>262</v>
      </c>
      <c r="AO1" s="25" t="s">
        <v>263</v>
      </c>
      <c r="AP1" s="25" t="s">
        <v>264</v>
      </c>
      <c r="AQ1" s="25" t="s">
        <v>73</v>
      </c>
      <c r="AR1" s="25" t="s">
        <v>74</v>
      </c>
      <c r="AS1" s="25" t="s">
        <v>75</v>
      </c>
      <c r="AT1" s="25" t="s">
        <v>76</v>
      </c>
      <c r="AU1" s="25" t="s">
        <v>77</v>
      </c>
      <c r="AV1" s="25" t="s">
        <v>78</v>
      </c>
      <c r="AW1" s="25" t="s">
        <v>79</v>
      </c>
      <c r="AX1" s="25" t="s">
        <v>80</v>
      </c>
      <c r="AY1" s="25" t="s">
        <v>243</v>
      </c>
      <c r="AZ1" s="25" t="s">
        <v>253</v>
      </c>
      <c r="BA1" s="25" t="s">
        <v>254</v>
      </c>
      <c r="BB1" s="25" t="s">
        <v>255</v>
      </c>
      <c r="BC1" s="25" t="s">
        <v>256</v>
      </c>
      <c r="BD1" s="25" t="s">
        <v>91</v>
      </c>
      <c r="BE1" s="25" t="s">
        <v>92</v>
      </c>
      <c r="BF1" s="25" t="s">
        <v>93</v>
      </c>
      <c r="BG1" s="25" t="s">
        <v>94</v>
      </c>
      <c r="BH1" s="25" t="s">
        <v>95</v>
      </c>
      <c r="BI1" s="25" t="s">
        <v>96</v>
      </c>
      <c r="BJ1" s="25" t="s">
        <v>97</v>
      </c>
      <c r="BK1" s="25" t="s">
        <v>98</v>
      </c>
      <c r="BL1" s="25" t="s">
        <v>245</v>
      </c>
      <c r="BM1" s="25" t="s">
        <v>246</v>
      </c>
      <c r="BN1" s="25" t="s">
        <v>247</v>
      </c>
      <c r="BO1" s="25" t="s">
        <v>248</v>
      </c>
      <c r="BP1" s="25" t="s">
        <v>249</v>
      </c>
      <c r="BQ1" s="25" t="s">
        <v>250</v>
      </c>
      <c r="BR1" s="24" t="s">
        <v>251</v>
      </c>
      <c r="BS1" s="25" t="s">
        <v>125</v>
      </c>
      <c r="BT1" s="25" t="s">
        <v>126</v>
      </c>
      <c r="BU1" s="25" t="s">
        <v>127</v>
      </c>
      <c r="BV1" s="25" t="s">
        <v>128</v>
      </c>
      <c r="BW1" s="25" t="s">
        <v>129</v>
      </c>
      <c r="BX1" s="25" t="s">
        <v>130</v>
      </c>
      <c r="BY1" s="25" t="s">
        <v>131</v>
      </c>
      <c r="BZ1" s="25" t="s">
        <v>132</v>
      </c>
      <c r="CA1" s="25" t="s">
        <v>133</v>
      </c>
      <c r="CB1" s="25" t="s">
        <v>134</v>
      </c>
      <c r="CC1" s="25" t="s">
        <v>135</v>
      </c>
    </row>
    <row r="2" spans="1:81">
      <c r="A2" s="24">
        <v>1</v>
      </c>
      <c r="B2" s="46"/>
      <c r="C2" s="46">
        <v>1</v>
      </c>
      <c r="D2" s="46"/>
      <c r="E2" s="46"/>
      <c r="F2" s="46">
        <v>2</v>
      </c>
      <c r="G2" s="46"/>
      <c r="H2" s="46"/>
      <c r="I2" s="46">
        <v>7</v>
      </c>
      <c r="J2" s="46"/>
      <c r="K2" s="46">
        <v>0</v>
      </c>
      <c r="L2" s="46">
        <v>0</v>
      </c>
      <c r="M2" s="46">
        <v>20</v>
      </c>
      <c r="N2" s="46">
        <v>30</v>
      </c>
      <c r="O2" s="46">
        <v>0</v>
      </c>
      <c r="P2" s="46">
        <v>0</v>
      </c>
      <c r="Q2" s="46">
        <v>0</v>
      </c>
      <c r="R2" s="46">
        <v>0</v>
      </c>
      <c r="S2" s="46">
        <v>0</v>
      </c>
      <c r="T2" s="46">
        <v>0</v>
      </c>
      <c r="U2" s="46">
        <v>0</v>
      </c>
      <c r="V2" s="78"/>
      <c r="W2" s="46">
        <v>43</v>
      </c>
      <c r="X2" s="46"/>
      <c r="Y2" s="46">
        <v>82</v>
      </c>
      <c r="Z2" s="46">
        <v>0</v>
      </c>
      <c r="AA2" s="46">
        <v>1</v>
      </c>
      <c r="AB2" s="46">
        <v>0</v>
      </c>
      <c r="AC2" s="46">
        <v>0</v>
      </c>
      <c r="AD2" s="46">
        <v>1</v>
      </c>
      <c r="AE2" s="46">
        <v>0</v>
      </c>
      <c r="AF2" s="46">
        <v>0</v>
      </c>
      <c r="AG2" s="46"/>
      <c r="AH2" s="46">
        <v>0</v>
      </c>
      <c r="AI2" s="46"/>
      <c r="AJ2" s="46">
        <v>0</v>
      </c>
      <c r="AK2" s="46">
        <v>0</v>
      </c>
      <c r="AL2" s="46">
        <v>0</v>
      </c>
      <c r="AM2" s="46">
        <v>0</v>
      </c>
      <c r="AN2" s="46">
        <v>0</v>
      </c>
      <c r="AO2" s="46">
        <v>0</v>
      </c>
      <c r="AP2" s="46">
        <v>0</v>
      </c>
      <c r="AQ2" s="46">
        <v>0</v>
      </c>
      <c r="AR2" s="46">
        <v>0</v>
      </c>
      <c r="AS2" s="46">
        <v>0</v>
      </c>
      <c r="AT2" s="46">
        <v>0</v>
      </c>
      <c r="AU2" s="46">
        <v>0</v>
      </c>
      <c r="AV2" s="46">
        <v>0</v>
      </c>
      <c r="AW2" s="46">
        <v>0</v>
      </c>
      <c r="AX2" s="46">
        <v>0</v>
      </c>
      <c r="AY2" s="46">
        <v>0</v>
      </c>
      <c r="AZ2" s="46">
        <v>0</v>
      </c>
      <c r="BA2" s="46">
        <v>0</v>
      </c>
      <c r="BB2" s="46">
        <v>0</v>
      </c>
      <c r="BC2" s="46">
        <v>0</v>
      </c>
      <c r="BD2" s="46">
        <v>1</v>
      </c>
      <c r="BE2" s="46">
        <v>1</v>
      </c>
      <c r="BF2" s="46">
        <v>0</v>
      </c>
      <c r="BG2" s="46">
        <v>1</v>
      </c>
      <c r="BH2" s="46">
        <v>0</v>
      </c>
      <c r="BI2" s="46">
        <v>0</v>
      </c>
      <c r="BJ2" s="46">
        <v>0</v>
      </c>
      <c r="BK2" s="46">
        <v>0</v>
      </c>
      <c r="BL2" s="46">
        <v>0</v>
      </c>
      <c r="BM2" s="46">
        <v>0</v>
      </c>
      <c r="BN2" s="46">
        <v>0</v>
      </c>
      <c r="BO2" s="46">
        <v>0</v>
      </c>
      <c r="BP2" s="46">
        <v>1</v>
      </c>
      <c r="BQ2" s="46">
        <v>1</v>
      </c>
      <c r="BR2" s="46">
        <v>0</v>
      </c>
      <c r="BS2" s="46">
        <v>0</v>
      </c>
      <c r="BT2" s="46">
        <v>0</v>
      </c>
      <c r="BU2" s="46">
        <v>0</v>
      </c>
      <c r="BV2" s="46">
        <v>1</v>
      </c>
      <c r="BW2" s="46">
        <v>0</v>
      </c>
      <c r="BX2" s="46">
        <v>0</v>
      </c>
      <c r="BY2" s="46">
        <v>0</v>
      </c>
      <c r="BZ2" s="46">
        <v>0</v>
      </c>
      <c r="CA2" s="46">
        <v>0</v>
      </c>
      <c r="CB2" s="46">
        <v>0</v>
      </c>
      <c r="CC2" s="46">
        <v>0</v>
      </c>
    </row>
    <row r="3" spans="1:81">
      <c r="A3" s="24">
        <v>2</v>
      </c>
      <c r="B3" s="46"/>
      <c r="C3" s="46">
        <v>1</v>
      </c>
      <c r="D3" s="46"/>
      <c r="E3" s="46"/>
      <c r="F3" s="46">
        <v>4</v>
      </c>
      <c r="G3" s="46"/>
      <c r="H3" s="46"/>
      <c r="I3" s="46">
        <v>2</v>
      </c>
      <c r="J3" s="46"/>
      <c r="K3" s="46">
        <v>0</v>
      </c>
      <c r="L3" s="46">
        <v>0</v>
      </c>
      <c r="M3" s="46">
        <v>20</v>
      </c>
      <c r="N3" s="46">
        <v>0</v>
      </c>
      <c r="O3" s="46">
        <v>0</v>
      </c>
      <c r="P3" s="46">
        <v>0</v>
      </c>
      <c r="Q3" s="46">
        <v>0</v>
      </c>
      <c r="R3" s="46">
        <v>0</v>
      </c>
      <c r="S3" s="46">
        <v>120</v>
      </c>
      <c r="T3" s="46">
        <v>0</v>
      </c>
      <c r="U3" s="46">
        <v>2</v>
      </c>
      <c r="V3" s="78"/>
      <c r="W3" s="46">
        <v>53</v>
      </c>
      <c r="X3" s="46"/>
      <c r="Y3" s="46">
        <v>43</v>
      </c>
      <c r="Z3" s="46">
        <v>1</v>
      </c>
      <c r="AA3" s="46">
        <v>0</v>
      </c>
      <c r="AB3" s="46">
        <v>0</v>
      </c>
      <c r="AC3" s="46">
        <v>0</v>
      </c>
      <c r="AD3" s="46">
        <v>1</v>
      </c>
      <c r="AE3" s="46">
        <v>0</v>
      </c>
      <c r="AF3" s="46">
        <v>0</v>
      </c>
      <c r="AG3" s="46"/>
      <c r="AH3" s="46">
        <v>0</v>
      </c>
      <c r="AI3" s="46"/>
      <c r="AJ3" s="46">
        <v>0</v>
      </c>
      <c r="AK3" s="46">
        <v>0</v>
      </c>
      <c r="AL3" s="46">
        <v>0</v>
      </c>
      <c r="AM3" s="46">
        <v>0</v>
      </c>
      <c r="AN3" s="46">
        <v>0</v>
      </c>
      <c r="AO3" s="46">
        <v>0</v>
      </c>
      <c r="AP3" s="46">
        <v>0</v>
      </c>
      <c r="AQ3" s="46">
        <v>0</v>
      </c>
      <c r="AR3" s="46">
        <v>0</v>
      </c>
      <c r="AS3" s="46">
        <v>0</v>
      </c>
      <c r="AT3" s="46">
        <v>0</v>
      </c>
      <c r="AU3" s="46">
        <v>0</v>
      </c>
      <c r="AV3" s="46">
        <v>0</v>
      </c>
      <c r="AW3" s="46">
        <v>0</v>
      </c>
      <c r="AX3" s="46">
        <v>0</v>
      </c>
      <c r="AY3" s="46">
        <v>1</v>
      </c>
      <c r="AZ3" s="46">
        <v>0</v>
      </c>
      <c r="BA3" s="46">
        <v>0</v>
      </c>
      <c r="BB3" s="46">
        <v>0</v>
      </c>
      <c r="BC3" s="46">
        <v>0</v>
      </c>
      <c r="BD3" s="46">
        <v>1</v>
      </c>
      <c r="BE3" s="46">
        <v>0</v>
      </c>
      <c r="BF3" s="46">
        <v>0</v>
      </c>
      <c r="BG3" s="46">
        <v>0</v>
      </c>
      <c r="BH3" s="46">
        <v>0</v>
      </c>
      <c r="BI3" s="46">
        <v>1</v>
      </c>
      <c r="BJ3" s="46">
        <v>0</v>
      </c>
      <c r="BK3" s="46">
        <v>0</v>
      </c>
      <c r="BL3" s="46">
        <v>0</v>
      </c>
      <c r="BM3" s="46">
        <v>0</v>
      </c>
      <c r="BN3" s="46">
        <v>1</v>
      </c>
      <c r="BO3" s="46">
        <v>0</v>
      </c>
      <c r="BP3" s="46">
        <v>1</v>
      </c>
      <c r="BQ3" s="46">
        <v>1</v>
      </c>
      <c r="BR3" s="46">
        <v>0</v>
      </c>
      <c r="BS3" s="46">
        <v>1</v>
      </c>
      <c r="BT3" s="46">
        <v>0</v>
      </c>
      <c r="BU3" s="46">
        <v>0</v>
      </c>
      <c r="BV3" s="46">
        <v>0</v>
      </c>
      <c r="BW3" s="46">
        <v>0</v>
      </c>
      <c r="BX3" s="46">
        <v>0</v>
      </c>
      <c r="BY3" s="46">
        <v>0</v>
      </c>
      <c r="BZ3" s="46">
        <v>0</v>
      </c>
      <c r="CA3" s="46">
        <v>0</v>
      </c>
      <c r="CB3" s="46">
        <v>0</v>
      </c>
      <c r="CC3" s="46">
        <v>1</v>
      </c>
    </row>
    <row r="4" spans="1:81">
      <c r="A4" s="24">
        <v>3</v>
      </c>
      <c r="B4" s="46"/>
      <c r="C4" s="46">
        <v>1</v>
      </c>
      <c r="D4" s="46"/>
      <c r="E4" s="46"/>
      <c r="F4" s="46">
        <v>4</v>
      </c>
      <c r="G4" s="46"/>
      <c r="H4" s="46"/>
      <c r="I4" s="46">
        <v>30</v>
      </c>
      <c r="J4" s="46"/>
      <c r="K4" s="46">
        <v>20</v>
      </c>
      <c r="L4" s="46">
        <v>0</v>
      </c>
      <c r="M4" s="46">
        <v>20</v>
      </c>
      <c r="N4" s="46">
        <v>20</v>
      </c>
      <c r="O4" s="46">
        <v>15</v>
      </c>
      <c r="P4" s="46">
        <v>15</v>
      </c>
      <c r="Q4" s="46">
        <v>20</v>
      </c>
      <c r="R4" s="46">
        <v>10</v>
      </c>
      <c r="S4" s="46">
        <v>10</v>
      </c>
      <c r="T4" s="46">
        <v>15</v>
      </c>
      <c r="U4" s="46">
        <v>0</v>
      </c>
      <c r="V4" s="78"/>
      <c r="W4" s="46">
        <v>41</v>
      </c>
      <c r="X4" s="46"/>
      <c r="Y4" s="46">
        <v>33</v>
      </c>
      <c r="Z4" s="46">
        <v>0</v>
      </c>
      <c r="AA4" s="46">
        <v>0</v>
      </c>
      <c r="AB4" s="46">
        <v>0</v>
      </c>
      <c r="AC4" s="46">
        <v>0</v>
      </c>
      <c r="AD4" s="46">
        <v>0</v>
      </c>
      <c r="AE4" s="46">
        <v>0</v>
      </c>
      <c r="AF4" s="46">
        <v>0</v>
      </c>
      <c r="AG4" s="46"/>
      <c r="AH4" s="46">
        <v>0</v>
      </c>
      <c r="AI4" s="46"/>
      <c r="AJ4" s="46">
        <v>0</v>
      </c>
      <c r="AK4" s="46">
        <v>0</v>
      </c>
      <c r="AL4" s="46">
        <v>0</v>
      </c>
      <c r="AM4" s="46">
        <v>0</v>
      </c>
      <c r="AN4" s="46">
        <v>0</v>
      </c>
      <c r="AO4" s="46">
        <v>0</v>
      </c>
      <c r="AP4" s="46">
        <v>0</v>
      </c>
      <c r="AQ4" s="46">
        <v>0</v>
      </c>
      <c r="AR4" s="46">
        <v>0</v>
      </c>
      <c r="AS4" s="46">
        <v>1</v>
      </c>
      <c r="AT4" s="46">
        <v>1</v>
      </c>
      <c r="AU4" s="46">
        <v>0</v>
      </c>
      <c r="AV4" s="46">
        <v>0</v>
      </c>
      <c r="AW4" s="46">
        <v>0</v>
      </c>
      <c r="AX4" s="46">
        <v>0</v>
      </c>
      <c r="AY4" s="46">
        <v>0</v>
      </c>
      <c r="AZ4" s="46">
        <v>1</v>
      </c>
      <c r="BA4" s="46">
        <v>1</v>
      </c>
      <c r="BB4" s="46">
        <v>0</v>
      </c>
      <c r="BC4" s="46">
        <v>0</v>
      </c>
      <c r="BD4" s="46">
        <v>1</v>
      </c>
      <c r="BE4" s="46">
        <v>1</v>
      </c>
      <c r="BF4" s="46">
        <v>0</v>
      </c>
      <c r="BG4" s="46">
        <v>0</v>
      </c>
      <c r="BH4" s="46">
        <v>0</v>
      </c>
      <c r="BI4" s="46">
        <v>0</v>
      </c>
      <c r="BJ4" s="46">
        <v>1</v>
      </c>
      <c r="BK4" s="46">
        <v>0</v>
      </c>
      <c r="BL4" s="46">
        <v>0</v>
      </c>
      <c r="BM4" s="46">
        <v>0</v>
      </c>
      <c r="BN4" s="46">
        <v>1</v>
      </c>
      <c r="BO4" s="46">
        <v>0</v>
      </c>
      <c r="BP4" s="46">
        <v>0</v>
      </c>
      <c r="BQ4" s="46">
        <v>0</v>
      </c>
      <c r="BR4" s="46">
        <v>0</v>
      </c>
      <c r="BS4" s="46">
        <v>0</v>
      </c>
      <c r="BT4" s="46">
        <v>0</v>
      </c>
      <c r="BU4" s="46">
        <v>0</v>
      </c>
      <c r="BV4" s="46">
        <v>0</v>
      </c>
      <c r="BW4" s="46">
        <v>0</v>
      </c>
      <c r="BX4" s="46">
        <v>0</v>
      </c>
      <c r="BY4" s="46">
        <v>0</v>
      </c>
      <c r="BZ4" s="46">
        <v>0</v>
      </c>
      <c r="CA4" s="46">
        <v>0</v>
      </c>
      <c r="CB4" s="46">
        <v>0</v>
      </c>
      <c r="CC4" s="46">
        <v>0</v>
      </c>
    </row>
    <row r="5" spans="1:81">
      <c r="A5" s="24">
        <v>4</v>
      </c>
      <c r="B5" s="46"/>
      <c r="C5" s="46">
        <v>1</v>
      </c>
      <c r="D5" s="46"/>
      <c r="E5" s="46"/>
      <c r="F5" s="46">
        <v>3</v>
      </c>
      <c r="G5" s="46"/>
      <c r="H5" s="46"/>
      <c r="I5" s="46">
        <v>10</v>
      </c>
      <c r="J5" s="46"/>
      <c r="K5" s="46">
        <v>0</v>
      </c>
      <c r="L5" s="46">
        <v>0</v>
      </c>
      <c r="M5" s="46">
        <v>30</v>
      </c>
      <c r="N5" s="46">
        <v>20</v>
      </c>
      <c r="O5" s="46">
        <v>0</v>
      </c>
      <c r="P5" s="46">
        <v>0</v>
      </c>
      <c r="Q5" s="46">
        <v>0</v>
      </c>
      <c r="R5" s="46">
        <v>0</v>
      </c>
      <c r="S5" s="46">
        <v>0</v>
      </c>
      <c r="T5" s="46">
        <v>30</v>
      </c>
      <c r="U5" s="46">
        <v>0</v>
      </c>
      <c r="V5" s="78"/>
      <c r="W5" s="46">
        <v>61</v>
      </c>
      <c r="X5" s="46"/>
      <c r="Y5" s="46">
        <v>52</v>
      </c>
      <c r="Z5" s="46">
        <v>1</v>
      </c>
      <c r="AA5" s="46">
        <v>1</v>
      </c>
      <c r="AB5" s="46">
        <v>1</v>
      </c>
      <c r="AC5" s="46">
        <v>0</v>
      </c>
      <c r="AD5" s="46">
        <v>0</v>
      </c>
      <c r="AE5" s="46">
        <v>1</v>
      </c>
      <c r="AF5" s="46">
        <v>0</v>
      </c>
      <c r="AG5" s="46"/>
      <c r="AH5" s="46">
        <v>0</v>
      </c>
      <c r="AI5" s="46"/>
      <c r="AJ5" s="46">
        <v>0</v>
      </c>
      <c r="AK5" s="46">
        <v>0</v>
      </c>
      <c r="AL5" s="46">
        <v>0</v>
      </c>
      <c r="AM5" s="46">
        <v>0</v>
      </c>
      <c r="AN5" s="46">
        <v>0</v>
      </c>
      <c r="AO5" s="46">
        <v>0</v>
      </c>
      <c r="AP5" s="46">
        <v>0</v>
      </c>
      <c r="AQ5" s="46">
        <v>0</v>
      </c>
      <c r="AR5" s="46">
        <v>0</v>
      </c>
      <c r="AS5" s="46">
        <v>0</v>
      </c>
      <c r="AT5" s="46">
        <v>0</v>
      </c>
      <c r="AU5" s="46">
        <v>0</v>
      </c>
      <c r="AV5" s="46">
        <v>0</v>
      </c>
      <c r="AW5" s="46">
        <v>0</v>
      </c>
      <c r="AX5" s="46">
        <v>0</v>
      </c>
      <c r="AY5" s="46">
        <v>0</v>
      </c>
      <c r="AZ5" s="46">
        <v>0</v>
      </c>
      <c r="BA5" s="46">
        <v>0</v>
      </c>
      <c r="BB5" s="46">
        <v>0</v>
      </c>
      <c r="BC5" s="46">
        <v>0</v>
      </c>
      <c r="BD5" s="46">
        <v>0</v>
      </c>
      <c r="BE5" s="46">
        <v>0</v>
      </c>
      <c r="BF5" s="46">
        <v>0</v>
      </c>
      <c r="BG5" s="46">
        <v>0</v>
      </c>
      <c r="BH5" s="46">
        <v>0</v>
      </c>
      <c r="BI5" s="46">
        <v>1</v>
      </c>
      <c r="BJ5" s="46">
        <v>0</v>
      </c>
      <c r="BK5" s="46">
        <v>0</v>
      </c>
      <c r="BL5" s="46">
        <v>0</v>
      </c>
      <c r="BM5" s="46">
        <v>1</v>
      </c>
      <c r="BN5" s="46">
        <v>0</v>
      </c>
      <c r="BO5" s="46">
        <v>0</v>
      </c>
      <c r="BP5" s="46">
        <v>0</v>
      </c>
      <c r="BQ5" s="46">
        <v>0</v>
      </c>
      <c r="BR5" s="46">
        <v>0</v>
      </c>
      <c r="BS5" s="46">
        <v>0</v>
      </c>
      <c r="BT5" s="46">
        <v>0</v>
      </c>
      <c r="BU5" s="46">
        <v>0</v>
      </c>
      <c r="BV5" s="46">
        <v>0</v>
      </c>
      <c r="BW5" s="46">
        <v>1</v>
      </c>
      <c r="BX5" s="46">
        <v>0</v>
      </c>
      <c r="BY5" s="46">
        <v>1</v>
      </c>
      <c r="BZ5" s="46">
        <v>0</v>
      </c>
      <c r="CA5" s="46">
        <v>0</v>
      </c>
      <c r="CB5" s="46">
        <v>0</v>
      </c>
      <c r="CC5" s="46">
        <v>0</v>
      </c>
    </row>
    <row r="6" spans="1:81">
      <c r="A6" s="24">
        <v>5</v>
      </c>
      <c r="B6" s="46"/>
      <c r="C6" s="46">
        <v>1</v>
      </c>
      <c r="D6" s="46"/>
      <c r="E6" s="46"/>
      <c r="F6" s="46">
        <v>3</v>
      </c>
      <c r="G6" s="46"/>
      <c r="H6" s="46"/>
      <c r="I6" s="46">
        <v>15</v>
      </c>
      <c r="J6" s="46"/>
      <c r="K6" s="46">
        <v>0</v>
      </c>
      <c r="L6" s="46">
        <v>0</v>
      </c>
      <c r="M6" s="46">
        <v>10</v>
      </c>
      <c r="N6" s="46">
        <v>10</v>
      </c>
      <c r="O6" s="46">
        <v>0</v>
      </c>
      <c r="P6" s="46">
        <v>0</v>
      </c>
      <c r="Q6" s="46">
        <v>0</v>
      </c>
      <c r="R6" s="46">
        <v>0</v>
      </c>
      <c r="S6" s="46">
        <v>0</v>
      </c>
      <c r="T6" s="46">
        <v>32</v>
      </c>
      <c r="U6" s="46">
        <v>5</v>
      </c>
      <c r="V6" s="78"/>
      <c r="W6" s="46">
        <v>22</v>
      </c>
      <c r="X6" s="46"/>
      <c r="Y6" s="46">
        <v>10</v>
      </c>
      <c r="Z6" s="46">
        <v>1</v>
      </c>
      <c r="AA6" s="46">
        <v>1</v>
      </c>
      <c r="AB6" s="46">
        <v>1</v>
      </c>
      <c r="AC6" s="46">
        <v>0</v>
      </c>
      <c r="AD6" s="46">
        <v>0</v>
      </c>
      <c r="AE6" s="46">
        <v>0</v>
      </c>
      <c r="AF6" s="46">
        <v>0</v>
      </c>
      <c r="AG6" s="46"/>
      <c r="AH6" s="46">
        <v>0</v>
      </c>
      <c r="AI6" s="46"/>
      <c r="AJ6" s="46">
        <v>0</v>
      </c>
      <c r="AK6" s="46">
        <v>0</v>
      </c>
      <c r="AL6" s="46">
        <v>0</v>
      </c>
      <c r="AM6" s="46">
        <v>0</v>
      </c>
      <c r="AN6" s="46">
        <v>0</v>
      </c>
      <c r="AO6" s="46">
        <v>0</v>
      </c>
      <c r="AP6" s="46">
        <v>0</v>
      </c>
      <c r="AQ6" s="46">
        <v>1</v>
      </c>
      <c r="AR6" s="46">
        <v>0</v>
      </c>
      <c r="AS6" s="46">
        <v>0</v>
      </c>
      <c r="AT6" s="46">
        <v>0</v>
      </c>
      <c r="AU6" s="46">
        <v>1</v>
      </c>
      <c r="AV6" s="46">
        <v>0</v>
      </c>
      <c r="AW6" s="46">
        <v>0</v>
      </c>
      <c r="AX6" s="46">
        <v>0</v>
      </c>
      <c r="AY6" s="46">
        <v>0</v>
      </c>
      <c r="AZ6" s="46">
        <v>0</v>
      </c>
      <c r="BA6" s="46">
        <v>0</v>
      </c>
      <c r="BB6" s="46">
        <v>1</v>
      </c>
      <c r="BC6" s="46">
        <v>0</v>
      </c>
      <c r="BD6" s="46">
        <v>1</v>
      </c>
      <c r="BE6" s="46">
        <v>0</v>
      </c>
      <c r="BF6" s="46">
        <v>1</v>
      </c>
      <c r="BG6" s="46">
        <v>0</v>
      </c>
      <c r="BH6" s="46">
        <v>1</v>
      </c>
      <c r="BI6" s="46">
        <v>1</v>
      </c>
      <c r="BJ6" s="46">
        <v>1</v>
      </c>
      <c r="BK6" s="46">
        <v>1</v>
      </c>
      <c r="BL6" s="46">
        <v>0</v>
      </c>
      <c r="BM6" s="46">
        <v>0</v>
      </c>
      <c r="BN6" s="46">
        <v>0</v>
      </c>
      <c r="BO6" s="46">
        <v>0</v>
      </c>
      <c r="BP6" s="46">
        <v>1</v>
      </c>
      <c r="BQ6" s="46">
        <v>1</v>
      </c>
      <c r="BR6" s="46">
        <v>0</v>
      </c>
      <c r="BS6" s="46">
        <v>1</v>
      </c>
      <c r="BT6" s="46">
        <v>0</v>
      </c>
      <c r="BU6" s="46">
        <v>0</v>
      </c>
      <c r="BV6" s="46">
        <v>0</v>
      </c>
      <c r="BW6" s="46">
        <v>0</v>
      </c>
      <c r="BX6" s="46">
        <v>0</v>
      </c>
      <c r="BY6" s="46">
        <v>0</v>
      </c>
      <c r="BZ6" s="46">
        <v>0</v>
      </c>
      <c r="CA6" s="46">
        <v>0</v>
      </c>
      <c r="CB6" s="46">
        <v>0</v>
      </c>
      <c r="CC6" s="46">
        <v>0</v>
      </c>
    </row>
    <row r="7" spans="1:81">
      <c r="A7" s="24">
        <v>6</v>
      </c>
      <c r="B7" s="46"/>
      <c r="C7" s="46">
        <v>1</v>
      </c>
      <c r="D7" s="46"/>
      <c r="E7" s="46"/>
      <c r="F7" s="46">
        <v>3</v>
      </c>
      <c r="G7" s="46"/>
      <c r="H7" s="46"/>
      <c r="I7" s="46">
        <v>18</v>
      </c>
      <c r="J7" s="46"/>
      <c r="K7" s="46">
        <v>0</v>
      </c>
      <c r="L7" s="46">
        <v>9</v>
      </c>
      <c r="M7" s="46">
        <v>10</v>
      </c>
      <c r="N7" s="34"/>
      <c r="O7" s="46">
        <v>0</v>
      </c>
      <c r="P7" s="46">
        <v>0</v>
      </c>
      <c r="Q7" s="46">
        <v>0</v>
      </c>
      <c r="R7" s="46">
        <v>30</v>
      </c>
      <c r="S7" s="46">
        <v>0</v>
      </c>
      <c r="T7" s="46">
        <v>0</v>
      </c>
      <c r="U7" s="46">
        <v>2</v>
      </c>
      <c r="V7" s="78"/>
      <c r="W7" s="46">
        <v>31</v>
      </c>
      <c r="X7" s="46"/>
      <c r="Y7" s="46">
        <v>73</v>
      </c>
      <c r="Z7" s="46">
        <v>0</v>
      </c>
      <c r="AA7" s="46">
        <v>1</v>
      </c>
      <c r="AB7" s="46">
        <v>0</v>
      </c>
      <c r="AC7" s="46">
        <v>0</v>
      </c>
      <c r="AD7" s="51">
        <v>1</v>
      </c>
      <c r="AE7" s="46">
        <v>0</v>
      </c>
      <c r="AF7" s="46">
        <v>1</v>
      </c>
      <c r="AG7" s="46"/>
      <c r="AH7" s="46">
        <v>1</v>
      </c>
      <c r="AI7" s="46"/>
      <c r="AJ7" s="46">
        <v>0</v>
      </c>
      <c r="AK7" s="46">
        <v>1</v>
      </c>
      <c r="AL7" s="46">
        <v>0</v>
      </c>
      <c r="AM7" s="46">
        <v>0</v>
      </c>
      <c r="AN7" s="46">
        <v>1</v>
      </c>
      <c r="AO7" s="46">
        <v>0</v>
      </c>
      <c r="AP7" s="46">
        <v>0</v>
      </c>
      <c r="AQ7" s="46">
        <v>0</v>
      </c>
      <c r="AR7" s="46">
        <v>0</v>
      </c>
      <c r="AS7" s="46">
        <v>0</v>
      </c>
      <c r="AT7" s="46">
        <v>0</v>
      </c>
      <c r="AU7" s="46">
        <v>0</v>
      </c>
      <c r="AV7" s="46">
        <v>0</v>
      </c>
      <c r="AW7" s="46">
        <v>1</v>
      </c>
      <c r="AX7" s="46">
        <v>0</v>
      </c>
      <c r="AY7" s="46">
        <v>0</v>
      </c>
      <c r="AZ7" s="46">
        <v>0</v>
      </c>
      <c r="BA7" s="46">
        <v>0</v>
      </c>
      <c r="BB7" s="46">
        <v>0</v>
      </c>
      <c r="BC7" s="46">
        <v>0</v>
      </c>
      <c r="BD7" s="46">
        <v>0</v>
      </c>
      <c r="BE7" s="46">
        <v>0</v>
      </c>
      <c r="BF7" s="46">
        <v>0</v>
      </c>
      <c r="BG7" s="46">
        <v>1</v>
      </c>
      <c r="BH7" s="46">
        <v>0</v>
      </c>
      <c r="BI7" s="46">
        <v>1</v>
      </c>
      <c r="BJ7" s="46">
        <v>0</v>
      </c>
      <c r="BK7" s="46">
        <v>0</v>
      </c>
      <c r="BL7" s="46">
        <v>1</v>
      </c>
      <c r="BM7" s="46">
        <v>0</v>
      </c>
      <c r="BN7" s="46">
        <v>0</v>
      </c>
      <c r="BO7" s="46">
        <v>0</v>
      </c>
      <c r="BP7" s="46">
        <v>1</v>
      </c>
      <c r="BQ7" s="46">
        <v>1</v>
      </c>
      <c r="BR7" s="46">
        <v>0</v>
      </c>
      <c r="BS7" s="46">
        <v>0</v>
      </c>
      <c r="BT7" s="46">
        <v>0</v>
      </c>
      <c r="BU7" s="46">
        <v>0</v>
      </c>
      <c r="BV7" s="46">
        <v>0</v>
      </c>
      <c r="BW7" s="46">
        <v>0</v>
      </c>
      <c r="BX7" s="46">
        <v>0</v>
      </c>
      <c r="BY7" s="46">
        <v>0</v>
      </c>
      <c r="BZ7" s="46">
        <v>0</v>
      </c>
      <c r="CA7" s="46">
        <v>0</v>
      </c>
      <c r="CB7" s="46">
        <v>1</v>
      </c>
      <c r="CC7" s="46">
        <v>0</v>
      </c>
    </row>
    <row r="8" spans="1:81">
      <c r="A8" s="24">
        <v>7</v>
      </c>
      <c r="B8" s="46"/>
      <c r="C8" s="46">
        <v>1</v>
      </c>
      <c r="D8" s="46"/>
      <c r="E8" s="46"/>
      <c r="F8" s="46">
        <v>3</v>
      </c>
      <c r="G8" s="46"/>
      <c r="H8" s="46"/>
      <c r="I8" s="46">
        <v>10</v>
      </c>
      <c r="J8" s="46"/>
      <c r="K8" s="46">
        <v>0</v>
      </c>
      <c r="L8" s="46">
        <v>0</v>
      </c>
      <c r="M8" s="46">
        <v>15</v>
      </c>
      <c r="N8" s="46">
        <v>0</v>
      </c>
      <c r="O8" s="46">
        <v>0</v>
      </c>
      <c r="P8" s="46">
        <v>0</v>
      </c>
      <c r="Q8" s="46">
        <v>0</v>
      </c>
      <c r="R8" s="46">
        <v>0</v>
      </c>
      <c r="S8" s="46">
        <v>71</v>
      </c>
      <c r="T8" s="46">
        <v>0</v>
      </c>
      <c r="U8" s="46">
        <v>2</v>
      </c>
      <c r="V8" s="78"/>
      <c r="W8" s="46">
        <v>39</v>
      </c>
      <c r="X8" s="46"/>
      <c r="Y8" s="46">
        <v>40</v>
      </c>
      <c r="Z8" s="46">
        <v>0</v>
      </c>
      <c r="AA8" s="46">
        <v>1</v>
      </c>
      <c r="AB8" s="46">
        <v>0</v>
      </c>
      <c r="AC8" s="46">
        <v>0</v>
      </c>
      <c r="AD8" s="46">
        <v>0</v>
      </c>
      <c r="AE8" s="46">
        <v>0</v>
      </c>
      <c r="AF8" s="46">
        <v>0</v>
      </c>
      <c r="AG8" s="46"/>
      <c r="AH8" s="46">
        <v>0</v>
      </c>
      <c r="AI8" s="46"/>
      <c r="AJ8" s="46">
        <v>0</v>
      </c>
      <c r="AK8" s="46">
        <v>0</v>
      </c>
      <c r="AL8" s="46">
        <v>0</v>
      </c>
      <c r="AM8" s="46">
        <v>0</v>
      </c>
      <c r="AN8" s="46">
        <v>0</v>
      </c>
      <c r="AO8" s="46">
        <v>0</v>
      </c>
      <c r="AP8" s="46">
        <v>0</v>
      </c>
      <c r="AQ8" s="46">
        <v>0</v>
      </c>
      <c r="AR8" s="46">
        <v>0</v>
      </c>
      <c r="AS8" s="46">
        <v>0</v>
      </c>
      <c r="AT8" s="46">
        <v>0</v>
      </c>
      <c r="AU8" s="46">
        <v>0</v>
      </c>
      <c r="AV8" s="46">
        <v>1</v>
      </c>
      <c r="AW8" s="46">
        <v>1</v>
      </c>
      <c r="AX8" s="46">
        <v>0</v>
      </c>
      <c r="AY8" s="46">
        <v>0</v>
      </c>
      <c r="AZ8" s="46">
        <v>0</v>
      </c>
      <c r="BA8" s="46">
        <v>0</v>
      </c>
      <c r="BB8" s="46">
        <v>0</v>
      </c>
      <c r="BC8" s="46">
        <v>0</v>
      </c>
      <c r="BD8" s="46">
        <v>1</v>
      </c>
      <c r="BE8" s="46">
        <v>1</v>
      </c>
      <c r="BF8" s="46">
        <v>0</v>
      </c>
      <c r="BG8" s="46">
        <v>0</v>
      </c>
      <c r="BH8" s="46">
        <v>0</v>
      </c>
      <c r="BI8" s="46">
        <v>0</v>
      </c>
      <c r="BJ8" s="46">
        <v>0</v>
      </c>
      <c r="BK8" s="46">
        <v>1</v>
      </c>
      <c r="BL8" s="46">
        <v>0</v>
      </c>
      <c r="BM8" s="46">
        <v>0</v>
      </c>
      <c r="BN8" s="46">
        <v>0</v>
      </c>
      <c r="BO8" s="46">
        <v>0</v>
      </c>
      <c r="BP8" s="46">
        <v>0</v>
      </c>
      <c r="BQ8" s="46">
        <v>1</v>
      </c>
      <c r="BR8" s="46">
        <v>0</v>
      </c>
      <c r="BS8" s="46">
        <v>0</v>
      </c>
      <c r="BT8" s="46">
        <v>0</v>
      </c>
      <c r="BU8" s="46">
        <v>0</v>
      </c>
      <c r="BV8" s="46">
        <v>0</v>
      </c>
      <c r="BW8" s="46">
        <v>0</v>
      </c>
      <c r="BX8" s="46">
        <v>0</v>
      </c>
      <c r="BY8" s="46">
        <v>0</v>
      </c>
      <c r="BZ8" s="46">
        <v>0</v>
      </c>
      <c r="CA8" s="46">
        <v>1</v>
      </c>
      <c r="CB8" s="46">
        <v>0</v>
      </c>
      <c r="CC8" s="46">
        <v>0</v>
      </c>
    </row>
    <row r="9" spans="1:81">
      <c r="A9" s="24">
        <v>8</v>
      </c>
      <c r="B9" s="46"/>
      <c r="C9" s="46">
        <v>1</v>
      </c>
      <c r="D9" s="46"/>
      <c r="E9" s="46"/>
      <c r="F9" s="46">
        <v>4</v>
      </c>
      <c r="G9" s="46"/>
      <c r="H9" s="46"/>
      <c r="I9" s="46">
        <v>35</v>
      </c>
      <c r="J9" s="46"/>
      <c r="K9" s="46">
        <v>0</v>
      </c>
      <c r="L9" s="46">
        <v>30</v>
      </c>
      <c r="M9" s="46">
        <v>20</v>
      </c>
      <c r="N9" s="46">
        <v>0</v>
      </c>
      <c r="O9" s="46">
        <v>10</v>
      </c>
      <c r="P9" s="46">
        <v>0</v>
      </c>
      <c r="Q9" s="46">
        <v>0</v>
      </c>
      <c r="R9" s="46">
        <v>0</v>
      </c>
      <c r="S9" s="46">
        <v>60</v>
      </c>
      <c r="T9" s="34"/>
      <c r="U9" s="46">
        <v>0</v>
      </c>
      <c r="V9" s="78"/>
      <c r="W9" s="46">
        <v>79</v>
      </c>
      <c r="X9" s="46"/>
      <c r="Y9" s="46">
        <v>39</v>
      </c>
      <c r="Z9" s="46">
        <v>0</v>
      </c>
      <c r="AA9" s="46">
        <v>0</v>
      </c>
      <c r="AB9" s="46">
        <v>1</v>
      </c>
      <c r="AC9" s="46">
        <v>0</v>
      </c>
      <c r="AD9" s="46">
        <v>1</v>
      </c>
      <c r="AE9" s="46">
        <v>0</v>
      </c>
      <c r="AF9" s="46">
        <v>0</v>
      </c>
      <c r="AG9" s="46"/>
      <c r="AH9" s="46">
        <v>0</v>
      </c>
      <c r="AI9" s="46"/>
      <c r="AJ9" s="46">
        <v>0</v>
      </c>
      <c r="AK9" s="46">
        <v>0</v>
      </c>
      <c r="AL9" s="46">
        <v>0</v>
      </c>
      <c r="AM9" s="46">
        <v>0</v>
      </c>
      <c r="AN9" s="46">
        <v>0</v>
      </c>
      <c r="AO9" s="46">
        <v>0</v>
      </c>
      <c r="AP9" s="46">
        <v>0</v>
      </c>
      <c r="AQ9" s="46">
        <v>0</v>
      </c>
      <c r="AR9" s="46">
        <v>0</v>
      </c>
      <c r="AS9" s="46">
        <v>0</v>
      </c>
      <c r="AT9" s="46">
        <v>0</v>
      </c>
      <c r="AU9" s="46">
        <v>0</v>
      </c>
      <c r="AV9" s="46">
        <v>0</v>
      </c>
      <c r="AW9" s="46">
        <v>0</v>
      </c>
      <c r="AX9" s="46">
        <v>0</v>
      </c>
      <c r="AY9" s="46">
        <v>0</v>
      </c>
      <c r="AZ9" s="46">
        <v>0</v>
      </c>
      <c r="BA9" s="46">
        <v>0</v>
      </c>
      <c r="BB9" s="46">
        <v>0</v>
      </c>
      <c r="BC9" s="46">
        <v>0</v>
      </c>
      <c r="BD9" s="46">
        <v>1</v>
      </c>
      <c r="BE9" s="46">
        <v>0</v>
      </c>
      <c r="BF9" s="46">
        <v>1</v>
      </c>
      <c r="BG9" s="46">
        <v>0</v>
      </c>
      <c r="BH9" s="46">
        <v>0</v>
      </c>
      <c r="BI9" s="46">
        <v>1</v>
      </c>
      <c r="BJ9" s="46">
        <v>1</v>
      </c>
      <c r="BK9" s="46">
        <v>0</v>
      </c>
      <c r="BL9" s="46">
        <v>0</v>
      </c>
      <c r="BM9" s="46">
        <v>0</v>
      </c>
      <c r="BN9" s="46">
        <v>1</v>
      </c>
      <c r="BO9" s="46">
        <v>0</v>
      </c>
      <c r="BP9" s="46">
        <v>0</v>
      </c>
      <c r="BQ9" s="46">
        <v>1</v>
      </c>
      <c r="BR9" s="46">
        <v>0</v>
      </c>
      <c r="BS9" s="46">
        <v>0</v>
      </c>
      <c r="BT9" s="46">
        <v>0</v>
      </c>
      <c r="BU9" s="46">
        <v>0</v>
      </c>
      <c r="BV9" s="46">
        <v>0</v>
      </c>
      <c r="BW9" s="46">
        <v>0</v>
      </c>
      <c r="BX9" s="46">
        <v>0</v>
      </c>
      <c r="BY9" s="46">
        <v>0</v>
      </c>
      <c r="BZ9" s="46">
        <v>0</v>
      </c>
      <c r="CA9" s="46">
        <v>0</v>
      </c>
      <c r="CB9" s="46">
        <v>0</v>
      </c>
      <c r="CC9" s="46">
        <v>0</v>
      </c>
    </row>
    <row r="10" spans="1:81">
      <c r="A10" s="24">
        <v>9</v>
      </c>
      <c r="B10" s="46"/>
      <c r="C10" s="46">
        <v>1</v>
      </c>
      <c r="D10" s="46"/>
      <c r="E10" s="46"/>
      <c r="F10" s="46">
        <v>3</v>
      </c>
      <c r="G10" s="46"/>
      <c r="H10" s="46"/>
      <c r="I10" s="46">
        <v>0</v>
      </c>
      <c r="J10" s="46"/>
      <c r="K10" s="46">
        <v>0</v>
      </c>
      <c r="L10" s="46">
        <v>5</v>
      </c>
      <c r="M10" s="46">
        <v>15</v>
      </c>
      <c r="N10" s="46">
        <v>40</v>
      </c>
      <c r="O10" s="46">
        <v>0</v>
      </c>
      <c r="P10" s="46">
        <v>0</v>
      </c>
      <c r="Q10" s="46">
        <v>30</v>
      </c>
      <c r="R10" s="46">
        <v>0</v>
      </c>
      <c r="S10" s="46">
        <v>15</v>
      </c>
      <c r="T10" s="46">
        <v>0</v>
      </c>
      <c r="U10" s="46">
        <v>0</v>
      </c>
      <c r="V10" s="78"/>
      <c r="W10" s="46">
        <v>50</v>
      </c>
      <c r="X10" s="46"/>
      <c r="Y10" s="46">
        <v>89</v>
      </c>
      <c r="Z10" s="46">
        <v>1</v>
      </c>
      <c r="AA10" s="46">
        <v>1</v>
      </c>
      <c r="AB10" s="46">
        <v>0</v>
      </c>
      <c r="AC10" s="46">
        <v>1</v>
      </c>
      <c r="AD10" s="46">
        <v>1</v>
      </c>
      <c r="AE10" s="46">
        <v>0</v>
      </c>
      <c r="AF10" s="46">
        <v>0</v>
      </c>
      <c r="AG10" s="46"/>
      <c r="AH10" s="46">
        <v>0</v>
      </c>
      <c r="AI10" s="46"/>
      <c r="AJ10" s="46">
        <v>0</v>
      </c>
      <c r="AK10" s="46">
        <v>0</v>
      </c>
      <c r="AL10" s="46">
        <v>0</v>
      </c>
      <c r="AM10" s="46">
        <v>0</v>
      </c>
      <c r="AN10" s="46">
        <v>0</v>
      </c>
      <c r="AO10" s="46">
        <v>0</v>
      </c>
      <c r="AP10" s="46">
        <v>0</v>
      </c>
      <c r="AQ10" s="46">
        <v>0</v>
      </c>
      <c r="AR10" s="46">
        <v>0</v>
      </c>
      <c r="AS10" s="46">
        <v>0</v>
      </c>
      <c r="AT10" s="46">
        <v>0</v>
      </c>
      <c r="AU10" s="46">
        <v>1</v>
      </c>
      <c r="AV10" s="46">
        <v>0</v>
      </c>
      <c r="AW10" s="46">
        <v>0</v>
      </c>
      <c r="AX10" s="46">
        <v>0</v>
      </c>
      <c r="AY10" s="46">
        <v>0</v>
      </c>
      <c r="AZ10" s="46">
        <v>0</v>
      </c>
      <c r="BA10" s="46">
        <v>0</v>
      </c>
      <c r="BB10" s="46">
        <v>0</v>
      </c>
      <c r="BC10" s="46">
        <v>0</v>
      </c>
      <c r="BD10" s="46">
        <v>1</v>
      </c>
      <c r="BE10" s="46">
        <v>0</v>
      </c>
      <c r="BF10" s="46">
        <v>0</v>
      </c>
      <c r="BG10" s="46">
        <v>1</v>
      </c>
      <c r="BH10" s="46">
        <v>0</v>
      </c>
      <c r="BI10" s="46">
        <v>1</v>
      </c>
      <c r="BJ10" s="46">
        <v>1</v>
      </c>
      <c r="BK10" s="46">
        <v>0</v>
      </c>
      <c r="BL10" s="46">
        <v>0</v>
      </c>
      <c r="BM10" s="46">
        <v>0</v>
      </c>
      <c r="BN10" s="46">
        <v>0</v>
      </c>
      <c r="BO10" s="46">
        <v>0</v>
      </c>
      <c r="BP10" s="46">
        <v>1</v>
      </c>
      <c r="BQ10" s="46">
        <v>1</v>
      </c>
      <c r="BR10" s="46">
        <v>1</v>
      </c>
      <c r="BS10" s="46">
        <v>0</v>
      </c>
      <c r="BT10" s="46">
        <v>0</v>
      </c>
      <c r="BU10" s="46">
        <v>0</v>
      </c>
      <c r="BV10" s="46">
        <v>0</v>
      </c>
      <c r="BW10" s="46">
        <v>0</v>
      </c>
      <c r="BX10" s="46">
        <v>1</v>
      </c>
      <c r="BY10" s="46">
        <v>0</v>
      </c>
      <c r="BZ10" s="46">
        <v>0</v>
      </c>
      <c r="CA10" s="46">
        <v>0</v>
      </c>
      <c r="CB10" s="46">
        <v>0</v>
      </c>
      <c r="CC10" s="46">
        <v>0</v>
      </c>
    </row>
    <row r="11" spans="1:81">
      <c r="A11" s="24">
        <v>10</v>
      </c>
      <c r="B11" s="46"/>
      <c r="C11" s="46">
        <v>1</v>
      </c>
      <c r="D11" s="46"/>
      <c r="E11" s="46"/>
      <c r="F11" s="46">
        <v>3</v>
      </c>
      <c r="G11" s="46"/>
      <c r="H11" s="46"/>
      <c r="I11" s="46">
        <v>10</v>
      </c>
      <c r="J11" s="46"/>
      <c r="K11" s="46">
        <v>0</v>
      </c>
      <c r="L11" s="46">
        <v>0</v>
      </c>
      <c r="M11" s="46">
        <v>10</v>
      </c>
      <c r="N11" s="46">
        <v>10</v>
      </c>
      <c r="O11" s="46">
        <v>0</v>
      </c>
      <c r="P11" s="46">
        <v>15</v>
      </c>
      <c r="Q11" s="46">
        <v>0</v>
      </c>
      <c r="R11" s="46">
        <v>0</v>
      </c>
      <c r="S11" s="46">
        <v>50</v>
      </c>
      <c r="T11" s="46">
        <v>0</v>
      </c>
      <c r="U11" s="46">
        <v>7</v>
      </c>
      <c r="V11" s="78"/>
      <c r="W11" s="46">
        <v>27</v>
      </c>
      <c r="X11" s="46"/>
      <c r="Y11" s="46">
        <v>13</v>
      </c>
      <c r="Z11" s="46">
        <v>0</v>
      </c>
      <c r="AA11" s="46">
        <v>1</v>
      </c>
      <c r="AB11" s="46">
        <v>0</v>
      </c>
      <c r="AC11" s="46">
        <v>1</v>
      </c>
      <c r="AD11" s="46">
        <v>0</v>
      </c>
      <c r="AE11" s="46">
        <v>0</v>
      </c>
      <c r="AF11" s="46">
        <v>0</v>
      </c>
      <c r="AG11" s="46"/>
      <c r="AH11" s="46">
        <v>0</v>
      </c>
      <c r="AI11" s="46"/>
      <c r="AJ11" s="46">
        <v>0</v>
      </c>
      <c r="AK11" s="46">
        <v>0</v>
      </c>
      <c r="AL11" s="46">
        <v>0</v>
      </c>
      <c r="AM11" s="46">
        <v>0</v>
      </c>
      <c r="AN11" s="46">
        <v>0</v>
      </c>
      <c r="AO11" s="46">
        <v>1</v>
      </c>
      <c r="AP11" s="46">
        <v>0</v>
      </c>
      <c r="AQ11" s="46">
        <v>0</v>
      </c>
      <c r="AR11" s="46">
        <v>1</v>
      </c>
      <c r="AS11" s="46">
        <v>0</v>
      </c>
      <c r="AT11" s="46">
        <v>0</v>
      </c>
      <c r="AU11" s="46">
        <v>0</v>
      </c>
      <c r="AV11" s="46">
        <v>0</v>
      </c>
      <c r="AW11" s="46">
        <v>0</v>
      </c>
      <c r="AX11" s="46">
        <v>0</v>
      </c>
      <c r="AY11" s="46">
        <v>0</v>
      </c>
      <c r="AZ11" s="46">
        <v>0</v>
      </c>
      <c r="BA11" s="46">
        <v>0</v>
      </c>
      <c r="BB11" s="46">
        <v>0</v>
      </c>
      <c r="BC11" s="46">
        <v>0</v>
      </c>
      <c r="BD11" s="46">
        <v>1</v>
      </c>
      <c r="BE11" s="46">
        <v>0</v>
      </c>
      <c r="BF11" s="46">
        <v>0</v>
      </c>
      <c r="BG11" s="46">
        <v>1</v>
      </c>
      <c r="BH11" s="46">
        <v>0</v>
      </c>
      <c r="BI11" s="46">
        <v>0</v>
      </c>
      <c r="BJ11" s="46">
        <v>0</v>
      </c>
      <c r="BK11" s="46">
        <v>0</v>
      </c>
      <c r="BL11" s="46">
        <v>0</v>
      </c>
      <c r="BM11" s="46">
        <v>0</v>
      </c>
      <c r="BN11" s="46">
        <v>0</v>
      </c>
      <c r="BO11" s="46">
        <v>0</v>
      </c>
      <c r="BP11" s="46">
        <v>0</v>
      </c>
      <c r="BQ11" s="46">
        <v>1</v>
      </c>
      <c r="BR11" s="46">
        <v>0</v>
      </c>
      <c r="BS11" s="46">
        <v>0</v>
      </c>
      <c r="BT11" s="46">
        <v>0</v>
      </c>
      <c r="BU11" s="46">
        <v>1</v>
      </c>
      <c r="BV11" s="46">
        <v>0</v>
      </c>
      <c r="BW11" s="46">
        <v>0</v>
      </c>
      <c r="BX11" s="46">
        <v>0</v>
      </c>
      <c r="BY11" s="46">
        <v>0</v>
      </c>
      <c r="BZ11" s="46">
        <v>0</v>
      </c>
      <c r="CA11" s="46">
        <v>0</v>
      </c>
      <c r="CB11" s="46">
        <v>0</v>
      </c>
      <c r="CC11" s="46">
        <v>0</v>
      </c>
    </row>
    <row r="12" spans="1:81">
      <c r="A12" s="24">
        <v>11</v>
      </c>
      <c r="B12" s="46"/>
      <c r="C12" s="46">
        <v>1</v>
      </c>
      <c r="D12" s="46"/>
      <c r="E12" s="46"/>
      <c r="F12" s="46">
        <v>3</v>
      </c>
      <c r="G12" s="46"/>
      <c r="H12" s="46"/>
      <c r="I12" s="46">
        <v>19</v>
      </c>
      <c r="J12" s="46"/>
      <c r="K12" s="46">
        <v>0</v>
      </c>
      <c r="L12" s="46">
        <v>0</v>
      </c>
      <c r="M12" s="46">
        <v>10</v>
      </c>
      <c r="N12" s="46">
        <v>10</v>
      </c>
      <c r="O12" s="46">
        <v>0</v>
      </c>
      <c r="P12" s="46">
        <v>0</v>
      </c>
      <c r="Q12" s="46">
        <v>0</v>
      </c>
      <c r="R12" s="46">
        <v>0</v>
      </c>
      <c r="S12" s="46">
        <v>60</v>
      </c>
      <c r="T12" s="46">
        <v>0</v>
      </c>
      <c r="U12" s="46">
        <v>3</v>
      </c>
      <c r="V12" s="78"/>
      <c r="W12" s="46">
        <v>19</v>
      </c>
      <c r="X12" s="46"/>
      <c r="Y12" s="46">
        <v>18</v>
      </c>
      <c r="Z12" s="46">
        <v>1</v>
      </c>
      <c r="AA12" s="46">
        <v>1</v>
      </c>
      <c r="AB12" s="46">
        <v>1</v>
      </c>
      <c r="AC12" s="46">
        <v>0</v>
      </c>
      <c r="AD12" s="46">
        <v>0</v>
      </c>
      <c r="AE12" s="46">
        <v>1</v>
      </c>
      <c r="AF12" s="46">
        <v>0</v>
      </c>
      <c r="AG12" s="46"/>
      <c r="AH12" s="46">
        <v>0</v>
      </c>
      <c r="AI12" s="46"/>
      <c r="AJ12" s="46">
        <v>0</v>
      </c>
      <c r="AK12" s="46">
        <v>0</v>
      </c>
      <c r="AL12" s="46">
        <v>0</v>
      </c>
      <c r="AM12" s="46">
        <v>0</v>
      </c>
      <c r="AN12" s="46">
        <v>0</v>
      </c>
      <c r="AO12" s="46">
        <v>0</v>
      </c>
      <c r="AP12" s="46">
        <v>0</v>
      </c>
      <c r="AQ12" s="46">
        <v>0</v>
      </c>
      <c r="AR12" s="46">
        <v>1</v>
      </c>
      <c r="AS12" s="46">
        <v>0</v>
      </c>
      <c r="AT12" s="46">
        <v>1</v>
      </c>
      <c r="AU12" s="46">
        <v>0</v>
      </c>
      <c r="AV12" s="46">
        <v>0</v>
      </c>
      <c r="AW12" s="46">
        <v>0</v>
      </c>
      <c r="AX12" s="46">
        <v>0</v>
      </c>
      <c r="AY12" s="46">
        <v>0</v>
      </c>
      <c r="AZ12" s="46">
        <v>0</v>
      </c>
      <c r="BA12" s="46">
        <v>0</v>
      </c>
      <c r="BB12" s="46">
        <v>0</v>
      </c>
      <c r="BC12" s="46">
        <v>0</v>
      </c>
      <c r="BD12" s="46">
        <v>0</v>
      </c>
      <c r="BE12" s="46">
        <v>0</v>
      </c>
      <c r="BF12" s="46">
        <v>1</v>
      </c>
      <c r="BG12" s="46">
        <v>0</v>
      </c>
      <c r="BH12" s="46">
        <v>0</v>
      </c>
      <c r="BI12" s="46">
        <v>0</v>
      </c>
      <c r="BJ12" s="46">
        <v>0</v>
      </c>
      <c r="BK12" s="46">
        <v>1</v>
      </c>
      <c r="BL12" s="46">
        <v>0</v>
      </c>
      <c r="BM12" s="46">
        <v>0</v>
      </c>
      <c r="BN12" s="46">
        <v>1</v>
      </c>
      <c r="BO12" s="46">
        <v>0</v>
      </c>
      <c r="BP12" s="46">
        <v>0</v>
      </c>
      <c r="BQ12" s="46">
        <v>1</v>
      </c>
      <c r="BR12" s="46">
        <v>0</v>
      </c>
      <c r="BS12" s="46">
        <v>0</v>
      </c>
      <c r="BT12" s="46">
        <v>0</v>
      </c>
      <c r="BU12" s="46">
        <v>0</v>
      </c>
      <c r="BV12" s="46">
        <v>0</v>
      </c>
      <c r="BW12" s="46">
        <v>1</v>
      </c>
      <c r="BX12" s="46">
        <v>0</v>
      </c>
      <c r="BY12" s="46">
        <v>0</v>
      </c>
      <c r="BZ12" s="46">
        <v>0</v>
      </c>
      <c r="CA12" s="46">
        <v>0</v>
      </c>
      <c r="CB12" s="46">
        <v>0</v>
      </c>
      <c r="CC12" s="46">
        <v>1</v>
      </c>
    </row>
    <row r="13" spans="1:81">
      <c r="A13" s="24">
        <v>12</v>
      </c>
      <c r="B13" s="46"/>
      <c r="C13" s="46">
        <v>1</v>
      </c>
      <c r="D13" s="46"/>
      <c r="E13" s="46"/>
      <c r="F13" s="46">
        <v>4</v>
      </c>
      <c r="G13" s="46"/>
      <c r="H13" s="46"/>
      <c r="I13" s="46">
        <v>0</v>
      </c>
      <c r="J13" s="46"/>
      <c r="K13" s="46">
        <v>15</v>
      </c>
      <c r="L13" s="46">
        <v>0</v>
      </c>
      <c r="M13" s="46">
        <v>30</v>
      </c>
      <c r="N13" s="46">
        <v>40</v>
      </c>
      <c r="O13" s="46">
        <v>0</v>
      </c>
      <c r="P13" s="46">
        <v>0</v>
      </c>
      <c r="Q13" s="46">
        <v>0</v>
      </c>
      <c r="R13" s="46">
        <v>0</v>
      </c>
      <c r="S13" s="46">
        <v>80</v>
      </c>
      <c r="T13" s="34"/>
      <c r="U13" s="46">
        <v>3</v>
      </c>
      <c r="V13" s="78"/>
      <c r="W13" s="46">
        <v>70</v>
      </c>
      <c r="X13" s="46"/>
      <c r="Y13" s="46">
        <v>88</v>
      </c>
      <c r="Z13" s="46">
        <v>1</v>
      </c>
      <c r="AA13" s="46">
        <v>0</v>
      </c>
      <c r="AB13" s="46">
        <v>1</v>
      </c>
      <c r="AC13" s="46">
        <v>0</v>
      </c>
      <c r="AD13" s="46">
        <v>0</v>
      </c>
      <c r="AE13" s="46">
        <v>0</v>
      </c>
      <c r="AF13" s="46">
        <v>0</v>
      </c>
      <c r="AG13" s="46"/>
      <c r="AH13" s="46">
        <v>0</v>
      </c>
      <c r="AI13" s="46"/>
      <c r="AJ13" s="51">
        <v>1</v>
      </c>
      <c r="AK13" s="46">
        <v>0</v>
      </c>
      <c r="AL13" s="46">
        <v>1</v>
      </c>
      <c r="AM13" s="46">
        <v>1</v>
      </c>
      <c r="AN13" s="46">
        <v>1</v>
      </c>
      <c r="AO13" s="46">
        <v>0</v>
      </c>
      <c r="AP13" s="46">
        <v>1</v>
      </c>
      <c r="AQ13" s="46">
        <v>1</v>
      </c>
      <c r="AR13" s="46">
        <v>0</v>
      </c>
      <c r="AS13" s="46">
        <v>0</v>
      </c>
      <c r="AT13" s="46">
        <v>0</v>
      </c>
      <c r="AU13" s="46">
        <v>0</v>
      </c>
      <c r="AV13" s="46">
        <v>0</v>
      </c>
      <c r="AW13" s="46">
        <v>0</v>
      </c>
      <c r="AX13" s="46">
        <v>0</v>
      </c>
      <c r="AY13" s="46">
        <v>0</v>
      </c>
      <c r="AZ13" s="46">
        <v>0</v>
      </c>
      <c r="BA13" s="46">
        <v>0</v>
      </c>
      <c r="BB13" s="46">
        <v>0</v>
      </c>
      <c r="BC13" s="46">
        <v>0</v>
      </c>
      <c r="BD13" s="46">
        <v>1</v>
      </c>
      <c r="BE13" s="46">
        <v>0</v>
      </c>
      <c r="BF13" s="46">
        <v>0</v>
      </c>
      <c r="BG13" s="46">
        <v>0</v>
      </c>
      <c r="BH13" s="46">
        <v>0</v>
      </c>
      <c r="BI13" s="46">
        <v>0</v>
      </c>
      <c r="BJ13" s="46">
        <v>0</v>
      </c>
      <c r="BK13" s="46">
        <v>0</v>
      </c>
      <c r="BL13" s="46">
        <v>1</v>
      </c>
      <c r="BM13" s="46">
        <v>0</v>
      </c>
      <c r="BN13" s="46">
        <v>0</v>
      </c>
      <c r="BO13" s="46">
        <v>0</v>
      </c>
      <c r="BP13" s="46">
        <v>0</v>
      </c>
      <c r="BQ13" s="46">
        <v>0</v>
      </c>
      <c r="BR13" s="46">
        <v>0</v>
      </c>
      <c r="BS13" s="46">
        <v>0</v>
      </c>
      <c r="BT13" s="46">
        <v>0</v>
      </c>
      <c r="BU13" s="46">
        <v>0</v>
      </c>
      <c r="BV13" s="46">
        <v>0</v>
      </c>
      <c r="BW13" s="46">
        <v>0</v>
      </c>
      <c r="BX13" s="46">
        <v>0</v>
      </c>
      <c r="BY13" s="46">
        <v>0</v>
      </c>
      <c r="BZ13" s="46">
        <v>0</v>
      </c>
      <c r="CA13" s="46">
        <v>0</v>
      </c>
      <c r="CB13" s="46">
        <v>1</v>
      </c>
      <c r="CC13" s="46">
        <v>0</v>
      </c>
    </row>
    <row r="14" spans="1:81">
      <c r="A14" s="24">
        <v>13</v>
      </c>
      <c r="B14" s="46"/>
      <c r="C14" s="46">
        <v>1</v>
      </c>
      <c r="D14" s="46"/>
      <c r="E14" s="46"/>
      <c r="F14" s="46">
        <v>2</v>
      </c>
      <c r="G14" s="46"/>
      <c r="H14" s="46"/>
      <c r="I14" s="46">
        <v>0</v>
      </c>
      <c r="J14" s="46"/>
      <c r="K14" s="46">
        <v>0</v>
      </c>
      <c r="L14" s="46">
        <v>15</v>
      </c>
      <c r="M14" s="46">
        <v>15</v>
      </c>
      <c r="N14" s="46">
        <v>25</v>
      </c>
      <c r="O14" s="46">
        <v>0</v>
      </c>
      <c r="P14" s="46">
        <v>0</v>
      </c>
      <c r="Q14" s="46">
        <v>0</v>
      </c>
      <c r="R14" s="46">
        <v>0</v>
      </c>
      <c r="S14" s="46">
        <v>0</v>
      </c>
      <c r="T14" s="46">
        <v>0</v>
      </c>
      <c r="U14" s="46">
        <v>4</v>
      </c>
      <c r="V14" s="78"/>
      <c r="W14" s="46">
        <v>46</v>
      </c>
      <c r="X14" s="46"/>
      <c r="Y14" s="46">
        <v>73</v>
      </c>
      <c r="Z14" s="46">
        <v>0</v>
      </c>
      <c r="AA14" s="46">
        <v>0</v>
      </c>
      <c r="AB14" s="46">
        <v>0</v>
      </c>
      <c r="AC14" s="46">
        <v>1</v>
      </c>
      <c r="AD14" s="46">
        <v>0</v>
      </c>
      <c r="AE14" s="46">
        <v>0</v>
      </c>
      <c r="AF14" s="46">
        <v>0</v>
      </c>
      <c r="AG14" s="46"/>
      <c r="AH14" s="46">
        <v>1</v>
      </c>
      <c r="AI14" s="46"/>
      <c r="AJ14" s="46">
        <v>0</v>
      </c>
      <c r="AK14" s="46">
        <v>0</v>
      </c>
      <c r="AL14" s="46">
        <v>0</v>
      </c>
      <c r="AM14" s="46">
        <v>0</v>
      </c>
      <c r="AN14" s="46">
        <v>0</v>
      </c>
      <c r="AO14" s="46">
        <v>0</v>
      </c>
      <c r="AP14" s="46">
        <v>0</v>
      </c>
      <c r="AQ14" s="46">
        <v>0</v>
      </c>
      <c r="AR14" s="46">
        <v>0</v>
      </c>
      <c r="AS14" s="46">
        <v>0</v>
      </c>
      <c r="AT14" s="46">
        <v>0</v>
      </c>
      <c r="AU14" s="46">
        <v>0</v>
      </c>
      <c r="AV14" s="46">
        <v>0</v>
      </c>
      <c r="AW14" s="46">
        <v>0</v>
      </c>
      <c r="AX14" s="46">
        <v>0</v>
      </c>
      <c r="AY14" s="46">
        <v>0</v>
      </c>
      <c r="AZ14" s="46">
        <v>0</v>
      </c>
      <c r="BA14" s="46">
        <v>0</v>
      </c>
      <c r="BB14" s="46">
        <v>0</v>
      </c>
      <c r="BC14" s="46">
        <v>0</v>
      </c>
      <c r="BD14" s="46">
        <v>1</v>
      </c>
      <c r="BE14" s="50">
        <v>1</v>
      </c>
      <c r="BF14" s="46">
        <v>7</v>
      </c>
      <c r="BG14" s="46">
        <v>1</v>
      </c>
      <c r="BH14" s="46">
        <v>0</v>
      </c>
      <c r="BI14" s="46">
        <v>0</v>
      </c>
      <c r="BJ14" s="46">
        <v>1</v>
      </c>
      <c r="BK14" s="46">
        <v>0</v>
      </c>
      <c r="BL14" s="46">
        <v>0</v>
      </c>
      <c r="BM14" s="46">
        <v>0</v>
      </c>
      <c r="BN14" s="46">
        <v>0</v>
      </c>
      <c r="BO14" s="46">
        <v>0</v>
      </c>
      <c r="BP14" s="46">
        <v>0</v>
      </c>
      <c r="BQ14" s="46">
        <v>1</v>
      </c>
      <c r="BR14" s="46">
        <v>0</v>
      </c>
      <c r="BS14" s="46">
        <v>0</v>
      </c>
      <c r="BT14" s="46">
        <v>0</v>
      </c>
      <c r="BU14" s="46">
        <v>1</v>
      </c>
      <c r="BV14" s="50">
        <v>0</v>
      </c>
      <c r="BW14" s="46">
        <v>0</v>
      </c>
      <c r="BX14" s="46">
        <v>0</v>
      </c>
      <c r="BY14" s="46">
        <v>0</v>
      </c>
      <c r="BZ14" s="46">
        <v>0</v>
      </c>
      <c r="CA14" s="46">
        <v>0</v>
      </c>
      <c r="CB14" s="46">
        <v>0</v>
      </c>
      <c r="CC14" s="46">
        <v>0</v>
      </c>
    </row>
    <row r="15" spans="1:81">
      <c r="A15" s="24">
        <v>14</v>
      </c>
      <c r="B15" s="46"/>
      <c r="C15" s="46">
        <v>1</v>
      </c>
      <c r="D15" s="46"/>
      <c r="E15" s="46"/>
      <c r="F15" s="46">
        <v>3</v>
      </c>
      <c r="G15" s="46"/>
      <c r="H15" s="46"/>
      <c r="I15" s="46">
        <v>38</v>
      </c>
      <c r="J15" s="46"/>
      <c r="K15" s="46">
        <v>0</v>
      </c>
      <c r="L15" s="46">
        <v>3</v>
      </c>
      <c r="M15" s="46">
        <v>10</v>
      </c>
      <c r="N15" s="46">
        <v>20</v>
      </c>
      <c r="O15" s="46">
        <v>0</v>
      </c>
      <c r="P15" s="46">
        <v>15</v>
      </c>
      <c r="Q15" s="46">
        <v>15</v>
      </c>
      <c r="R15" s="46">
        <v>0</v>
      </c>
      <c r="S15" s="46">
        <v>0</v>
      </c>
      <c r="T15" s="46">
        <v>0</v>
      </c>
      <c r="U15" s="46">
        <v>0</v>
      </c>
      <c r="V15" s="78"/>
      <c r="W15" s="46">
        <v>47</v>
      </c>
      <c r="X15" s="46"/>
      <c r="Y15" s="46">
        <v>64</v>
      </c>
      <c r="Z15" s="46">
        <v>1</v>
      </c>
      <c r="AA15" s="46">
        <v>1</v>
      </c>
      <c r="AB15" s="46">
        <v>0</v>
      </c>
      <c r="AC15" s="46">
        <v>1</v>
      </c>
      <c r="AD15" s="46">
        <v>0</v>
      </c>
      <c r="AE15" s="46">
        <v>0</v>
      </c>
      <c r="AF15" s="46">
        <v>0</v>
      </c>
      <c r="AG15" s="46"/>
      <c r="AH15" s="46">
        <v>0</v>
      </c>
      <c r="AI15" s="46"/>
      <c r="AJ15" s="46">
        <v>0</v>
      </c>
      <c r="AK15" s="46">
        <v>0</v>
      </c>
      <c r="AL15" s="46">
        <v>0</v>
      </c>
      <c r="AM15" s="46">
        <v>0</v>
      </c>
      <c r="AN15" s="46">
        <v>0</v>
      </c>
      <c r="AO15" s="46">
        <v>0</v>
      </c>
      <c r="AP15" s="46">
        <v>0</v>
      </c>
      <c r="AQ15" s="46">
        <v>0</v>
      </c>
      <c r="AR15" s="46">
        <v>0</v>
      </c>
      <c r="AS15" s="46">
        <v>0</v>
      </c>
      <c r="AT15" s="46">
        <v>0</v>
      </c>
      <c r="AU15" s="46">
        <v>0</v>
      </c>
      <c r="AV15" s="46">
        <v>0</v>
      </c>
      <c r="AW15" s="46">
        <v>1</v>
      </c>
      <c r="AX15" s="46">
        <v>0</v>
      </c>
      <c r="AY15" s="46">
        <v>0</v>
      </c>
      <c r="AZ15" s="46">
        <v>0</v>
      </c>
      <c r="BA15" s="46">
        <v>0</v>
      </c>
      <c r="BB15" s="46">
        <v>0</v>
      </c>
      <c r="BC15" s="46">
        <v>0</v>
      </c>
      <c r="BD15" s="46">
        <v>1</v>
      </c>
      <c r="BE15" s="46">
        <v>0</v>
      </c>
      <c r="BF15" s="46">
        <v>0</v>
      </c>
      <c r="BG15" s="46">
        <v>0</v>
      </c>
      <c r="BH15" s="46">
        <v>1</v>
      </c>
      <c r="BI15" s="46">
        <v>0</v>
      </c>
      <c r="BJ15" s="46">
        <v>0</v>
      </c>
      <c r="BK15" s="46">
        <v>1</v>
      </c>
      <c r="BL15" s="46">
        <v>0</v>
      </c>
      <c r="BM15" s="46">
        <v>0</v>
      </c>
      <c r="BN15" s="46">
        <v>1</v>
      </c>
      <c r="BO15" s="46">
        <v>1</v>
      </c>
      <c r="BP15" s="46">
        <v>1</v>
      </c>
      <c r="BQ15" s="46">
        <v>1</v>
      </c>
      <c r="BR15" s="46">
        <v>0</v>
      </c>
      <c r="BS15" s="46">
        <v>0</v>
      </c>
      <c r="BT15" s="46">
        <v>0</v>
      </c>
      <c r="BU15" s="46">
        <v>0</v>
      </c>
      <c r="BV15" s="46">
        <v>0</v>
      </c>
      <c r="BW15" s="46">
        <v>0</v>
      </c>
      <c r="BX15" s="46">
        <v>0</v>
      </c>
      <c r="BY15" s="46">
        <v>0</v>
      </c>
      <c r="BZ15" s="46">
        <v>0</v>
      </c>
      <c r="CA15" s="46">
        <v>0</v>
      </c>
      <c r="CB15" s="46">
        <v>0</v>
      </c>
      <c r="CC15" s="46">
        <v>0</v>
      </c>
    </row>
    <row r="16" spans="1:81">
      <c r="A16" s="24">
        <v>15</v>
      </c>
      <c r="B16" s="46"/>
      <c r="C16" s="46">
        <v>1</v>
      </c>
      <c r="D16" s="46"/>
      <c r="E16" s="46"/>
      <c r="F16" s="46">
        <v>1</v>
      </c>
      <c r="G16" s="46"/>
      <c r="H16" s="46"/>
      <c r="I16" s="46">
        <v>15</v>
      </c>
      <c r="J16" s="46"/>
      <c r="K16" s="46">
        <v>0</v>
      </c>
      <c r="L16" s="46">
        <v>0</v>
      </c>
      <c r="M16" s="46">
        <v>0</v>
      </c>
      <c r="N16" s="46">
        <v>0</v>
      </c>
      <c r="O16" s="46">
        <v>0</v>
      </c>
      <c r="P16" s="46">
        <v>0</v>
      </c>
      <c r="Q16" s="46">
        <v>0</v>
      </c>
      <c r="R16" s="46">
        <v>0</v>
      </c>
      <c r="S16" s="46">
        <v>0</v>
      </c>
      <c r="T16" s="46">
        <v>0</v>
      </c>
      <c r="U16" s="46">
        <v>0</v>
      </c>
      <c r="V16" s="78"/>
      <c r="W16" s="46">
        <v>0</v>
      </c>
      <c r="X16" s="46"/>
      <c r="Y16" s="46">
        <v>0</v>
      </c>
      <c r="Z16" s="46">
        <v>1</v>
      </c>
      <c r="AA16" s="46">
        <v>1</v>
      </c>
      <c r="AB16" s="46">
        <v>0</v>
      </c>
      <c r="AC16" s="46">
        <v>0</v>
      </c>
      <c r="AD16" s="46">
        <v>0</v>
      </c>
      <c r="AE16" s="46">
        <v>0</v>
      </c>
      <c r="AF16" s="46">
        <v>0</v>
      </c>
      <c r="AG16" s="46"/>
      <c r="AH16" s="46">
        <v>0</v>
      </c>
      <c r="AI16" s="46"/>
      <c r="AJ16" s="46">
        <v>0</v>
      </c>
      <c r="AK16" s="46">
        <v>0</v>
      </c>
      <c r="AL16" s="46">
        <v>0</v>
      </c>
      <c r="AM16" s="46">
        <v>0</v>
      </c>
      <c r="AN16" s="46">
        <v>0</v>
      </c>
      <c r="AO16" s="46">
        <v>0</v>
      </c>
      <c r="AP16" s="46">
        <v>0</v>
      </c>
      <c r="AQ16" s="46">
        <v>0</v>
      </c>
      <c r="AR16" s="46">
        <v>0</v>
      </c>
      <c r="AS16" s="46">
        <v>0</v>
      </c>
      <c r="AT16" s="46">
        <v>0</v>
      </c>
      <c r="AU16" s="46">
        <v>0</v>
      </c>
      <c r="AV16" s="46">
        <v>0</v>
      </c>
      <c r="AW16" s="46">
        <v>0</v>
      </c>
      <c r="AX16" s="46">
        <v>0</v>
      </c>
      <c r="AY16" s="46">
        <v>0</v>
      </c>
      <c r="AZ16" s="46">
        <v>0</v>
      </c>
      <c r="BA16" s="46">
        <v>0</v>
      </c>
      <c r="BB16" s="46">
        <v>0</v>
      </c>
      <c r="BC16" s="46">
        <v>0</v>
      </c>
      <c r="BD16" s="46">
        <v>0</v>
      </c>
      <c r="BE16" s="46">
        <v>0</v>
      </c>
      <c r="BF16" s="46">
        <v>0</v>
      </c>
      <c r="BG16" s="46">
        <v>0</v>
      </c>
      <c r="BH16" s="46">
        <v>1</v>
      </c>
      <c r="BI16" s="46">
        <v>1</v>
      </c>
      <c r="BJ16" s="46">
        <v>1</v>
      </c>
      <c r="BK16" s="46">
        <v>0</v>
      </c>
      <c r="BL16" s="46">
        <v>1</v>
      </c>
      <c r="BM16" s="46">
        <v>1</v>
      </c>
      <c r="BN16" s="46">
        <v>0</v>
      </c>
      <c r="BO16" s="46">
        <v>0</v>
      </c>
      <c r="BP16" s="46">
        <v>0</v>
      </c>
      <c r="BQ16" s="46">
        <v>0</v>
      </c>
      <c r="BR16" s="46">
        <v>0</v>
      </c>
      <c r="BS16" s="46">
        <v>0</v>
      </c>
      <c r="BT16" s="46">
        <v>0</v>
      </c>
      <c r="BU16" s="46">
        <v>0</v>
      </c>
      <c r="BV16" s="46">
        <v>0</v>
      </c>
      <c r="BW16" s="46">
        <v>0</v>
      </c>
      <c r="BX16" s="46">
        <v>0</v>
      </c>
      <c r="BY16" s="46">
        <v>0</v>
      </c>
      <c r="BZ16" s="46">
        <v>0</v>
      </c>
      <c r="CA16" s="46">
        <v>0</v>
      </c>
      <c r="CB16" s="46">
        <v>0</v>
      </c>
      <c r="CC16" s="46">
        <v>0</v>
      </c>
    </row>
    <row r="17" spans="1:81">
      <c r="A17" s="24">
        <v>16</v>
      </c>
      <c r="B17" s="46"/>
      <c r="C17" s="46">
        <v>1</v>
      </c>
      <c r="D17" s="46"/>
      <c r="E17" s="46"/>
      <c r="F17" s="46">
        <v>3</v>
      </c>
      <c r="G17" s="46"/>
      <c r="H17" s="46"/>
      <c r="I17" s="46">
        <v>33</v>
      </c>
      <c r="J17" s="46"/>
      <c r="K17" s="46">
        <v>15</v>
      </c>
      <c r="L17" s="46">
        <v>0</v>
      </c>
      <c r="M17" s="46">
        <v>15</v>
      </c>
      <c r="N17" s="46">
        <v>40</v>
      </c>
      <c r="O17" s="46">
        <v>0</v>
      </c>
      <c r="P17" s="46">
        <v>0</v>
      </c>
      <c r="Q17" s="46">
        <v>0</v>
      </c>
      <c r="R17" s="46">
        <v>0</v>
      </c>
      <c r="S17" s="46">
        <v>0</v>
      </c>
      <c r="T17" s="46">
        <v>0</v>
      </c>
      <c r="U17" s="46">
        <v>4</v>
      </c>
      <c r="V17" s="78"/>
      <c r="W17" s="46">
        <v>62</v>
      </c>
      <c r="X17" s="46"/>
      <c r="Y17" s="46">
        <v>102</v>
      </c>
      <c r="Z17" s="46">
        <v>0</v>
      </c>
      <c r="AA17" s="46">
        <v>0</v>
      </c>
      <c r="AB17" s="46">
        <v>1</v>
      </c>
      <c r="AC17" s="46">
        <v>0</v>
      </c>
      <c r="AD17" s="46">
        <v>0</v>
      </c>
      <c r="AE17" s="46">
        <v>0</v>
      </c>
      <c r="AF17" s="46">
        <v>0</v>
      </c>
      <c r="AG17" s="46"/>
      <c r="AH17" s="46">
        <v>0</v>
      </c>
      <c r="AI17" s="46"/>
      <c r="AJ17" s="46">
        <v>0</v>
      </c>
      <c r="AK17" s="46">
        <v>0</v>
      </c>
      <c r="AL17" s="46">
        <v>0</v>
      </c>
      <c r="AM17" s="46">
        <v>0</v>
      </c>
      <c r="AN17" s="46">
        <v>0</v>
      </c>
      <c r="AO17" s="46">
        <v>0</v>
      </c>
      <c r="AP17" s="46">
        <v>0</v>
      </c>
      <c r="AQ17" s="46">
        <v>0</v>
      </c>
      <c r="AR17" s="46">
        <v>0</v>
      </c>
      <c r="AS17" s="46">
        <v>0</v>
      </c>
      <c r="AT17" s="46">
        <v>0</v>
      </c>
      <c r="AU17" s="46">
        <v>0</v>
      </c>
      <c r="AV17" s="46">
        <v>0</v>
      </c>
      <c r="AW17" s="46">
        <v>0</v>
      </c>
      <c r="AX17" s="46">
        <v>0</v>
      </c>
      <c r="AY17" s="46">
        <v>0</v>
      </c>
      <c r="AZ17" s="46">
        <v>0</v>
      </c>
      <c r="BA17" s="46">
        <v>0</v>
      </c>
      <c r="BB17" s="46">
        <v>0</v>
      </c>
      <c r="BC17" s="46">
        <v>0</v>
      </c>
      <c r="BD17" s="51">
        <v>1</v>
      </c>
      <c r="BE17" s="46">
        <v>1</v>
      </c>
      <c r="BF17" s="46">
        <v>0</v>
      </c>
      <c r="BG17" s="46">
        <v>0</v>
      </c>
      <c r="BH17" s="46">
        <v>0</v>
      </c>
      <c r="BI17" s="46">
        <v>0</v>
      </c>
      <c r="BJ17" s="46">
        <v>0</v>
      </c>
      <c r="BK17" s="46">
        <v>0</v>
      </c>
      <c r="BL17" s="46">
        <v>0</v>
      </c>
      <c r="BM17" s="46">
        <v>0</v>
      </c>
      <c r="BN17" s="46">
        <v>0</v>
      </c>
      <c r="BO17" s="46">
        <v>1</v>
      </c>
      <c r="BP17" s="46">
        <v>0</v>
      </c>
      <c r="BQ17" s="46">
        <v>0</v>
      </c>
      <c r="BR17" s="46">
        <v>1</v>
      </c>
      <c r="BS17" s="46">
        <v>0</v>
      </c>
      <c r="BT17" s="46">
        <v>0</v>
      </c>
      <c r="BU17" s="46">
        <v>0</v>
      </c>
      <c r="BV17" s="46">
        <v>0</v>
      </c>
      <c r="BW17" s="46">
        <v>0</v>
      </c>
      <c r="BX17" s="46">
        <v>0</v>
      </c>
      <c r="BY17" s="46">
        <v>0</v>
      </c>
      <c r="BZ17" s="46">
        <v>0</v>
      </c>
      <c r="CA17" s="46">
        <v>0</v>
      </c>
      <c r="CB17" s="46">
        <v>0</v>
      </c>
      <c r="CC17" s="46">
        <v>0</v>
      </c>
    </row>
    <row r="18" spans="1:81">
      <c r="A18" s="24">
        <v>17</v>
      </c>
      <c r="B18" s="46"/>
      <c r="C18" s="46">
        <v>1</v>
      </c>
      <c r="D18" s="46"/>
      <c r="E18" s="46"/>
      <c r="F18" s="46">
        <v>2</v>
      </c>
      <c r="G18" s="46"/>
      <c r="H18" s="46"/>
      <c r="I18" s="46">
        <v>0</v>
      </c>
      <c r="J18" s="46"/>
      <c r="K18" s="46">
        <v>0</v>
      </c>
      <c r="L18" s="46">
        <v>0</v>
      </c>
      <c r="M18" s="46">
        <v>15</v>
      </c>
      <c r="N18" s="46">
        <v>40</v>
      </c>
      <c r="O18" s="46">
        <v>0</v>
      </c>
      <c r="P18" s="46">
        <v>0</v>
      </c>
      <c r="Q18" s="46">
        <v>0</v>
      </c>
      <c r="R18" s="46">
        <v>0</v>
      </c>
      <c r="S18" s="46">
        <v>0</v>
      </c>
      <c r="T18" s="46">
        <v>0</v>
      </c>
      <c r="U18" s="46">
        <v>3</v>
      </c>
      <c r="V18" s="78"/>
      <c r="W18" s="46">
        <v>55</v>
      </c>
      <c r="X18" s="46"/>
      <c r="Y18" s="46">
        <v>104</v>
      </c>
      <c r="Z18" s="46">
        <v>1</v>
      </c>
      <c r="AA18" s="46">
        <v>1</v>
      </c>
      <c r="AB18" s="46">
        <v>1</v>
      </c>
      <c r="AC18" s="46">
        <v>0</v>
      </c>
      <c r="AD18" s="46">
        <v>1</v>
      </c>
      <c r="AE18" s="46">
        <v>0</v>
      </c>
      <c r="AF18" s="46">
        <v>1</v>
      </c>
      <c r="AG18" s="46"/>
      <c r="AH18" s="46">
        <v>0</v>
      </c>
      <c r="AI18" s="46"/>
      <c r="AJ18" s="46">
        <v>0</v>
      </c>
      <c r="AK18" s="46">
        <v>0</v>
      </c>
      <c r="AL18" s="46">
        <v>0</v>
      </c>
      <c r="AM18" s="46">
        <v>0</v>
      </c>
      <c r="AN18" s="46">
        <v>0</v>
      </c>
      <c r="AO18" s="46">
        <v>0</v>
      </c>
      <c r="AP18" s="46">
        <v>0</v>
      </c>
      <c r="AQ18" s="46">
        <v>0</v>
      </c>
      <c r="AR18" s="46">
        <v>0</v>
      </c>
      <c r="AS18" s="46">
        <v>0</v>
      </c>
      <c r="AT18" s="46">
        <v>0</v>
      </c>
      <c r="AU18" s="46">
        <v>0</v>
      </c>
      <c r="AV18" s="46">
        <v>0</v>
      </c>
      <c r="AW18" s="46">
        <v>0</v>
      </c>
      <c r="AX18" s="46">
        <v>0</v>
      </c>
      <c r="AY18" s="46">
        <v>0</v>
      </c>
      <c r="AZ18" s="46">
        <v>0</v>
      </c>
      <c r="BA18" s="46">
        <v>0</v>
      </c>
      <c r="BB18" s="46">
        <v>0</v>
      </c>
      <c r="BC18" s="46">
        <v>0</v>
      </c>
      <c r="BD18" s="46">
        <v>0</v>
      </c>
      <c r="BE18" s="46">
        <v>0</v>
      </c>
      <c r="BF18" s="46">
        <v>0</v>
      </c>
      <c r="BG18" s="46">
        <v>1</v>
      </c>
      <c r="BH18" s="46">
        <v>1</v>
      </c>
      <c r="BI18" s="46">
        <v>1</v>
      </c>
      <c r="BJ18" s="46">
        <v>0</v>
      </c>
      <c r="BK18" s="46">
        <v>0</v>
      </c>
      <c r="BL18" s="46">
        <v>1</v>
      </c>
      <c r="BM18" s="46">
        <v>0</v>
      </c>
      <c r="BN18" s="46">
        <v>1</v>
      </c>
      <c r="BO18" s="46">
        <v>0</v>
      </c>
      <c r="BP18" s="46">
        <v>0</v>
      </c>
      <c r="BQ18" s="46">
        <v>1</v>
      </c>
      <c r="BR18" s="46">
        <v>0</v>
      </c>
      <c r="BS18" s="46">
        <v>0</v>
      </c>
      <c r="BT18" s="46">
        <v>1</v>
      </c>
      <c r="BU18" s="46">
        <v>0</v>
      </c>
      <c r="BV18" s="46">
        <v>0</v>
      </c>
      <c r="BW18" s="46">
        <v>0</v>
      </c>
      <c r="BX18" s="46">
        <v>0</v>
      </c>
      <c r="BY18" s="46">
        <v>0</v>
      </c>
      <c r="BZ18" s="46">
        <v>0</v>
      </c>
      <c r="CA18" s="46">
        <v>0</v>
      </c>
      <c r="CB18" s="46">
        <v>0</v>
      </c>
      <c r="CC18" s="46">
        <v>0</v>
      </c>
    </row>
    <row r="19" spans="1:81">
      <c r="A19" s="24">
        <v>18</v>
      </c>
      <c r="B19" s="46"/>
      <c r="C19" s="46">
        <v>1</v>
      </c>
      <c r="D19" s="46"/>
      <c r="E19" s="46"/>
      <c r="F19" s="46">
        <v>4</v>
      </c>
      <c r="G19" s="46"/>
      <c r="H19" s="46"/>
      <c r="I19" s="46">
        <v>42</v>
      </c>
      <c r="J19" s="46"/>
      <c r="K19" s="46">
        <v>0</v>
      </c>
      <c r="L19" s="46">
        <v>0</v>
      </c>
      <c r="M19" s="46">
        <v>5</v>
      </c>
      <c r="N19" s="46">
        <v>10</v>
      </c>
      <c r="O19" s="46">
        <v>0</v>
      </c>
      <c r="P19" s="46">
        <v>0</v>
      </c>
      <c r="Q19" s="46">
        <v>0</v>
      </c>
      <c r="R19" s="46">
        <v>0</v>
      </c>
      <c r="S19" s="46">
        <v>90</v>
      </c>
      <c r="T19" s="46">
        <v>0</v>
      </c>
      <c r="U19" s="46">
        <v>8</v>
      </c>
      <c r="V19" s="78"/>
      <c r="W19" s="46">
        <v>16</v>
      </c>
      <c r="X19" s="46"/>
      <c r="Y19" s="46">
        <v>4</v>
      </c>
      <c r="Z19" s="46">
        <v>0</v>
      </c>
      <c r="AA19" s="46">
        <v>0</v>
      </c>
      <c r="AB19" s="46">
        <v>0</v>
      </c>
      <c r="AC19" s="46">
        <v>0</v>
      </c>
      <c r="AD19" s="46">
        <v>0</v>
      </c>
      <c r="AE19" s="46">
        <v>0</v>
      </c>
      <c r="AF19" s="46">
        <v>0</v>
      </c>
      <c r="AG19" s="46"/>
      <c r="AH19" s="46">
        <v>1</v>
      </c>
      <c r="AI19" s="46"/>
      <c r="AJ19" s="46">
        <v>0</v>
      </c>
      <c r="AK19" s="46">
        <v>0</v>
      </c>
      <c r="AL19" s="46">
        <v>0</v>
      </c>
      <c r="AM19" s="46">
        <v>0</v>
      </c>
      <c r="AN19" s="46">
        <v>0</v>
      </c>
      <c r="AO19" s="46">
        <v>0</v>
      </c>
      <c r="AP19" s="46">
        <v>0</v>
      </c>
      <c r="AQ19" s="46">
        <v>0</v>
      </c>
      <c r="AR19" s="46">
        <v>1</v>
      </c>
      <c r="AS19" s="46">
        <v>0</v>
      </c>
      <c r="AT19" s="46">
        <v>0</v>
      </c>
      <c r="AU19" s="46">
        <v>0</v>
      </c>
      <c r="AV19" s="46">
        <v>0</v>
      </c>
      <c r="AW19" s="46">
        <v>0</v>
      </c>
      <c r="AX19" s="46">
        <v>0</v>
      </c>
      <c r="AY19" s="46">
        <v>1</v>
      </c>
      <c r="AZ19" s="46">
        <v>0</v>
      </c>
      <c r="BA19" s="46">
        <v>1</v>
      </c>
      <c r="BB19" s="46">
        <v>0</v>
      </c>
      <c r="BC19" s="46">
        <v>0</v>
      </c>
      <c r="BD19" s="46">
        <v>1</v>
      </c>
      <c r="BE19" s="46">
        <v>1</v>
      </c>
      <c r="BF19" s="46">
        <v>0</v>
      </c>
      <c r="BG19" s="46">
        <v>0</v>
      </c>
      <c r="BH19" s="46">
        <v>0</v>
      </c>
      <c r="BI19" s="46">
        <v>1</v>
      </c>
      <c r="BJ19" s="46">
        <v>0</v>
      </c>
      <c r="BK19" s="46">
        <v>0</v>
      </c>
      <c r="BL19" s="46">
        <v>0</v>
      </c>
      <c r="BM19" s="46">
        <v>0</v>
      </c>
      <c r="BN19" s="46">
        <v>0</v>
      </c>
      <c r="BO19" s="46">
        <v>0</v>
      </c>
      <c r="BP19" s="46">
        <v>0</v>
      </c>
      <c r="BQ19" s="46">
        <v>0</v>
      </c>
      <c r="BR19" s="46">
        <v>0</v>
      </c>
      <c r="BS19" s="46">
        <v>0</v>
      </c>
      <c r="BT19" s="46">
        <v>0</v>
      </c>
      <c r="BU19" s="46">
        <v>0</v>
      </c>
      <c r="BV19" s="46">
        <v>0</v>
      </c>
      <c r="BW19" s="46">
        <v>0</v>
      </c>
      <c r="BX19" s="46">
        <v>0</v>
      </c>
      <c r="BY19" s="46">
        <v>0</v>
      </c>
      <c r="BZ19" s="46">
        <v>0</v>
      </c>
      <c r="CA19" s="46">
        <v>1</v>
      </c>
      <c r="CB19" s="46">
        <v>0</v>
      </c>
      <c r="CC19" s="46">
        <v>0</v>
      </c>
    </row>
    <row r="20" spans="1:81">
      <c r="A20" s="24">
        <v>19</v>
      </c>
      <c r="B20" s="46"/>
      <c r="C20" s="46">
        <v>1</v>
      </c>
      <c r="D20" s="46"/>
      <c r="E20" s="46"/>
      <c r="F20" s="46">
        <v>3</v>
      </c>
      <c r="G20" s="46"/>
      <c r="H20" s="46"/>
      <c r="I20" s="46">
        <v>46</v>
      </c>
      <c r="J20" s="46"/>
      <c r="K20" s="46">
        <v>0</v>
      </c>
      <c r="L20" s="46">
        <v>0</v>
      </c>
      <c r="M20" s="46">
        <v>15</v>
      </c>
      <c r="N20" s="46">
        <v>10</v>
      </c>
      <c r="O20" s="46">
        <v>0</v>
      </c>
      <c r="P20" s="46">
        <v>0</v>
      </c>
      <c r="Q20" s="46">
        <v>0</v>
      </c>
      <c r="R20" s="46">
        <v>0</v>
      </c>
      <c r="S20" s="46">
        <v>0</v>
      </c>
      <c r="T20" s="46">
        <v>0</v>
      </c>
      <c r="U20" s="46">
        <v>0</v>
      </c>
      <c r="V20" s="78"/>
      <c r="W20" s="46">
        <v>44</v>
      </c>
      <c r="X20" s="46"/>
      <c r="Y20" s="46">
        <v>24</v>
      </c>
      <c r="Z20" s="46">
        <v>1</v>
      </c>
      <c r="AA20" s="46">
        <v>0</v>
      </c>
      <c r="AB20" s="46">
        <v>1</v>
      </c>
      <c r="AC20" s="46">
        <v>0</v>
      </c>
      <c r="AD20" s="46">
        <v>1</v>
      </c>
      <c r="AE20" s="46">
        <v>1</v>
      </c>
      <c r="AF20" s="46">
        <v>0</v>
      </c>
      <c r="AG20" s="46"/>
      <c r="AH20" s="46">
        <v>1</v>
      </c>
      <c r="AI20" s="46"/>
      <c r="AJ20" s="46">
        <v>0</v>
      </c>
      <c r="AK20" s="46">
        <v>0</v>
      </c>
      <c r="AL20" s="46">
        <v>0</v>
      </c>
      <c r="AM20" s="46">
        <v>0</v>
      </c>
      <c r="AN20" s="46">
        <v>0</v>
      </c>
      <c r="AO20" s="46">
        <v>0</v>
      </c>
      <c r="AP20" s="46">
        <v>0</v>
      </c>
      <c r="AQ20" s="46">
        <v>0</v>
      </c>
      <c r="AR20" s="46">
        <v>0</v>
      </c>
      <c r="AS20" s="46">
        <v>0</v>
      </c>
      <c r="AT20" s="46">
        <v>0</v>
      </c>
      <c r="AU20" s="46">
        <v>0</v>
      </c>
      <c r="AV20" s="46">
        <v>0</v>
      </c>
      <c r="AW20" s="46">
        <v>0</v>
      </c>
      <c r="AX20" s="46">
        <v>0</v>
      </c>
      <c r="AY20" s="46">
        <v>0</v>
      </c>
      <c r="AZ20" s="46">
        <v>0</v>
      </c>
      <c r="BA20" s="46">
        <v>0</v>
      </c>
      <c r="BB20" s="46">
        <v>0</v>
      </c>
      <c r="BC20" s="46">
        <v>0</v>
      </c>
      <c r="BD20" s="46">
        <v>1</v>
      </c>
      <c r="BE20" s="46">
        <v>1</v>
      </c>
      <c r="BF20" s="46">
        <v>0</v>
      </c>
      <c r="BG20" s="46">
        <v>0</v>
      </c>
      <c r="BH20" s="46">
        <v>0</v>
      </c>
      <c r="BI20" s="46">
        <v>0</v>
      </c>
      <c r="BJ20" s="46">
        <v>0</v>
      </c>
      <c r="BK20" s="46">
        <v>0</v>
      </c>
      <c r="BL20" s="46">
        <v>0</v>
      </c>
      <c r="BM20" s="46">
        <v>0</v>
      </c>
      <c r="BN20" s="46">
        <v>0</v>
      </c>
      <c r="BO20" s="46">
        <v>1</v>
      </c>
      <c r="BP20" s="46">
        <v>1</v>
      </c>
      <c r="BQ20" s="46">
        <v>1</v>
      </c>
      <c r="BR20" s="46">
        <v>0</v>
      </c>
      <c r="BS20" s="46">
        <v>0</v>
      </c>
      <c r="BT20" s="46">
        <v>0</v>
      </c>
      <c r="BU20" s="46">
        <v>0</v>
      </c>
      <c r="BV20" s="46">
        <v>0</v>
      </c>
      <c r="BW20" s="46">
        <v>0</v>
      </c>
      <c r="BX20" s="46">
        <v>0</v>
      </c>
      <c r="BY20" s="46">
        <v>0</v>
      </c>
      <c r="BZ20" s="46">
        <v>0</v>
      </c>
      <c r="CA20" s="46">
        <v>0</v>
      </c>
      <c r="CB20" s="46">
        <v>0</v>
      </c>
      <c r="CC20" s="46">
        <v>0</v>
      </c>
    </row>
    <row r="21" spans="1:81">
      <c r="A21" s="24">
        <v>20</v>
      </c>
      <c r="B21" s="46"/>
      <c r="C21" s="46">
        <v>1</v>
      </c>
      <c r="D21" s="46"/>
      <c r="E21" s="46"/>
      <c r="F21" s="46">
        <v>1</v>
      </c>
      <c r="G21" s="46"/>
      <c r="H21" s="46"/>
      <c r="I21" s="46">
        <v>10</v>
      </c>
      <c r="J21" s="46"/>
      <c r="K21" s="46">
        <v>0</v>
      </c>
      <c r="L21" s="46">
        <v>0</v>
      </c>
      <c r="M21" s="46">
        <v>0</v>
      </c>
      <c r="N21" s="46">
        <v>0</v>
      </c>
      <c r="O21" s="46">
        <v>0</v>
      </c>
      <c r="P21" s="46">
        <v>0</v>
      </c>
      <c r="Q21" s="46">
        <v>0</v>
      </c>
      <c r="R21" s="46">
        <v>0</v>
      </c>
      <c r="S21" s="46">
        <v>0</v>
      </c>
      <c r="T21" s="46">
        <v>0</v>
      </c>
      <c r="U21" s="46">
        <v>0</v>
      </c>
      <c r="V21" s="78"/>
      <c r="W21" s="46">
        <v>0</v>
      </c>
      <c r="X21" s="46"/>
      <c r="Y21" s="46">
        <v>0</v>
      </c>
      <c r="Z21" s="46">
        <v>0</v>
      </c>
      <c r="AA21" s="46">
        <v>1</v>
      </c>
      <c r="AB21" s="46">
        <v>0</v>
      </c>
      <c r="AC21" s="46">
        <v>0</v>
      </c>
      <c r="AD21" s="46">
        <v>1</v>
      </c>
      <c r="AE21" s="46">
        <v>0</v>
      </c>
      <c r="AF21" s="46">
        <v>0</v>
      </c>
      <c r="AG21" s="46"/>
      <c r="AH21" s="46">
        <v>0</v>
      </c>
      <c r="AI21" s="46"/>
      <c r="AJ21" s="46">
        <v>0</v>
      </c>
      <c r="AK21" s="46">
        <v>0</v>
      </c>
      <c r="AL21" s="46">
        <v>0</v>
      </c>
      <c r="AM21" s="46">
        <v>0</v>
      </c>
      <c r="AN21" s="46">
        <v>0</v>
      </c>
      <c r="AO21" s="46">
        <v>0</v>
      </c>
      <c r="AP21" s="46">
        <v>0</v>
      </c>
      <c r="AQ21" s="46">
        <v>0</v>
      </c>
      <c r="AR21" s="46">
        <v>0</v>
      </c>
      <c r="AS21" s="46">
        <v>0</v>
      </c>
      <c r="AT21" s="46">
        <v>0</v>
      </c>
      <c r="AU21" s="46">
        <v>0</v>
      </c>
      <c r="AV21" s="46">
        <v>0</v>
      </c>
      <c r="AW21" s="46">
        <v>0</v>
      </c>
      <c r="AX21" s="46">
        <v>0</v>
      </c>
      <c r="AY21" s="46">
        <v>0</v>
      </c>
      <c r="AZ21" s="46">
        <v>0</v>
      </c>
      <c r="BA21" s="46">
        <v>0</v>
      </c>
      <c r="BB21" s="46">
        <v>0</v>
      </c>
      <c r="BC21" s="46">
        <v>0</v>
      </c>
      <c r="BD21" s="46">
        <v>1</v>
      </c>
      <c r="BE21" s="46">
        <v>0</v>
      </c>
      <c r="BF21" s="46">
        <v>0</v>
      </c>
      <c r="BG21" s="46">
        <v>0</v>
      </c>
      <c r="BH21" s="46">
        <v>0</v>
      </c>
      <c r="BI21" s="46">
        <v>1</v>
      </c>
      <c r="BJ21" s="46">
        <v>0</v>
      </c>
      <c r="BK21" s="46">
        <v>1</v>
      </c>
      <c r="BL21" s="46">
        <v>0</v>
      </c>
      <c r="BM21" s="46">
        <v>0</v>
      </c>
      <c r="BN21" s="46">
        <v>1</v>
      </c>
      <c r="BO21" s="46">
        <v>0</v>
      </c>
      <c r="BP21" s="46">
        <v>0</v>
      </c>
      <c r="BQ21" s="46">
        <v>0</v>
      </c>
      <c r="BR21" s="46">
        <v>0</v>
      </c>
      <c r="BS21" s="46">
        <v>1</v>
      </c>
      <c r="BT21" s="46">
        <v>0</v>
      </c>
      <c r="BU21" s="46">
        <v>0</v>
      </c>
      <c r="BV21" s="46">
        <v>0</v>
      </c>
      <c r="BW21" s="46">
        <v>0</v>
      </c>
      <c r="BX21" s="46">
        <v>0</v>
      </c>
      <c r="BY21" s="46">
        <v>0</v>
      </c>
      <c r="BZ21" s="46">
        <v>0</v>
      </c>
      <c r="CA21" s="46">
        <v>0</v>
      </c>
      <c r="CB21" s="46">
        <v>0</v>
      </c>
      <c r="CC21" s="46">
        <v>0</v>
      </c>
    </row>
    <row r="22" spans="1:81">
      <c r="A22" s="24">
        <v>21</v>
      </c>
      <c r="B22" s="46"/>
      <c r="C22" s="46">
        <v>1</v>
      </c>
      <c r="D22" s="46"/>
      <c r="E22" s="46"/>
      <c r="F22" s="46">
        <v>1</v>
      </c>
      <c r="G22" s="46"/>
      <c r="H22" s="46"/>
      <c r="I22" s="46">
        <v>20</v>
      </c>
      <c r="J22" s="46"/>
      <c r="K22" s="46">
        <v>0</v>
      </c>
      <c r="L22" s="46">
        <v>0</v>
      </c>
      <c r="M22" s="46">
        <v>0</v>
      </c>
      <c r="N22" s="46">
        <v>0</v>
      </c>
      <c r="O22" s="46">
        <v>0</v>
      </c>
      <c r="P22" s="46">
        <v>0</v>
      </c>
      <c r="Q22" s="46">
        <v>0</v>
      </c>
      <c r="R22" s="46">
        <v>0</v>
      </c>
      <c r="S22" s="46">
        <v>0</v>
      </c>
      <c r="T22" s="46">
        <v>0</v>
      </c>
      <c r="U22" s="46">
        <v>0</v>
      </c>
      <c r="V22" s="78"/>
      <c r="W22" s="46">
        <v>0</v>
      </c>
      <c r="X22" s="46"/>
      <c r="Y22" s="46">
        <v>0</v>
      </c>
      <c r="Z22" s="46">
        <v>0</v>
      </c>
      <c r="AA22" s="46">
        <v>0</v>
      </c>
      <c r="AB22" s="46">
        <v>0</v>
      </c>
      <c r="AC22" s="46">
        <v>0</v>
      </c>
      <c r="AD22" s="46">
        <v>0</v>
      </c>
      <c r="AE22" s="46">
        <v>0</v>
      </c>
      <c r="AF22" s="46">
        <v>0</v>
      </c>
      <c r="AG22" s="46"/>
      <c r="AH22" s="46">
        <v>0</v>
      </c>
      <c r="AI22" s="46"/>
      <c r="AJ22" s="46">
        <v>0</v>
      </c>
      <c r="AK22" s="46">
        <v>0</v>
      </c>
      <c r="AL22" s="46">
        <v>0</v>
      </c>
      <c r="AM22" s="46">
        <v>0</v>
      </c>
      <c r="AN22" s="46">
        <v>0</v>
      </c>
      <c r="AO22" s="46">
        <v>0</v>
      </c>
      <c r="AP22" s="46">
        <v>0</v>
      </c>
      <c r="AQ22" s="46">
        <v>0</v>
      </c>
      <c r="AR22" s="46">
        <v>0</v>
      </c>
      <c r="AS22" s="46">
        <v>0</v>
      </c>
      <c r="AT22" s="46">
        <v>0</v>
      </c>
      <c r="AU22" s="46">
        <v>0</v>
      </c>
      <c r="AV22" s="46">
        <v>0</v>
      </c>
      <c r="AW22" s="46">
        <v>0</v>
      </c>
      <c r="AX22" s="46">
        <v>0</v>
      </c>
      <c r="AY22" s="46">
        <v>0</v>
      </c>
      <c r="AZ22" s="46">
        <v>0</v>
      </c>
      <c r="BA22" s="46">
        <v>0</v>
      </c>
      <c r="BB22" s="46">
        <v>0</v>
      </c>
      <c r="BC22" s="46">
        <v>0</v>
      </c>
      <c r="BD22" s="46">
        <v>0</v>
      </c>
      <c r="BE22" s="46">
        <v>0</v>
      </c>
      <c r="BF22" s="46">
        <v>1</v>
      </c>
      <c r="BG22" s="46">
        <v>0</v>
      </c>
      <c r="BH22" s="46">
        <v>1</v>
      </c>
      <c r="BI22" s="46">
        <v>1</v>
      </c>
      <c r="BJ22" s="46">
        <v>0</v>
      </c>
      <c r="BK22" s="46">
        <v>1</v>
      </c>
      <c r="BL22" s="46">
        <v>0</v>
      </c>
      <c r="BM22" s="46">
        <v>1</v>
      </c>
      <c r="BN22" s="46">
        <v>1</v>
      </c>
      <c r="BO22" s="46">
        <v>1</v>
      </c>
      <c r="BP22" s="46">
        <v>0</v>
      </c>
      <c r="BQ22" s="46">
        <v>0</v>
      </c>
      <c r="BR22" s="46">
        <v>0</v>
      </c>
      <c r="BS22" s="46">
        <v>0</v>
      </c>
      <c r="BT22" s="46">
        <v>0</v>
      </c>
      <c r="BU22" s="46">
        <v>0</v>
      </c>
      <c r="BV22" s="46">
        <v>0</v>
      </c>
      <c r="BW22" s="46">
        <v>0</v>
      </c>
      <c r="BX22" s="46">
        <v>0</v>
      </c>
      <c r="BY22" s="46">
        <v>0</v>
      </c>
      <c r="BZ22" s="46">
        <v>0</v>
      </c>
      <c r="CA22" s="46">
        <v>0</v>
      </c>
      <c r="CB22" s="46">
        <v>0</v>
      </c>
      <c r="CC22" s="46">
        <v>0</v>
      </c>
    </row>
    <row r="23" spans="1:81">
      <c r="A23" s="24">
        <v>22</v>
      </c>
      <c r="B23" s="46"/>
      <c r="C23" s="46">
        <v>1</v>
      </c>
      <c r="D23" s="46"/>
      <c r="E23" s="46"/>
      <c r="F23" s="46">
        <v>3</v>
      </c>
      <c r="G23" s="46"/>
      <c r="H23" s="46"/>
      <c r="I23" s="46">
        <v>38</v>
      </c>
      <c r="J23" s="46"/>
      <c r="K23" s="46">
        <v>10</v>
      </c>
      <c r="L23" s="46">
        <v>0</v>
      </c>
      <c r="M23" s="46">
        <v>10</v>
      </c>
      <c r="N23" s="46">
        <v>30</v>
      </c>
      <c r="O23" s="46">
        <v>0</v>
      </c>
      <c r="P23" s="46">
        <v>0</v>
      </c>
      <c r="Q23" s="46">
        <v>0</v>
      </c>
      <c r="R23" s="46">
        <v>0</v>
      </c>
      <c r="S23" s="46">
        <v>10</v>
      </c>
      <c r="T23" s="46">
        <v>0</v>
      </c>
      <c r="U23" s="46">
        <v>3</v>
      </c>
      <c r="V23" s="78"/>
      <c r="W23" s="46">
        <v>44</v>
      </c>
      <c r="X23" s="46"/>
      <c r="Y23" s="46">
        <v>88</v>
      </c>
      <c r="Z23" s="46">
        <v>0</v>
      </c>
      <c r="AA23" s="46">
        <v>1</v>
      </c>
      <c r="AB23" s="46">
        <v>1</v>
      </c>
      <c r="AC23" s="46">
        <v>0</v>
      </c>
      <c r="AD23" s="46">
        <v>0</v>
      </c>
      <c r="AE23" s="46">
        <v>1</v>
      </c>
      <c r="AF23" s="46">
        <v>0</v>
      </c>
      <c r="AG23" s="46"/>
      <c r="AH23" s="46">
        <v>0</v>
      </c>
      <c r="AI23" s="46"/>
      <c r="AJ23" s="46">
        <v>1</v>
      </c>
      <c r="AK23" s="46">
        <v>0</v>
      </c>
      <c r="AL23" s="46">
        <v>0</v>
      </c>
      <c r="AM23" s="46">
        <v>0</v>
      </c>
      <c r="AN23" s="46">
        <v>0</v>
      </c>
      <c r="AO23" s="46">
        <v>0</v>
      </c>
      <c r="AP23" s="46">
        <v>0</v>
      </c>
      <c r="AQ23" s="46">
        <v>0</v>
      </c>
      <c r="AR23" s="46">
        <v>0</v>
      </c>
      <c r="AS23" s="46">
        <v>0</v>
      </c>
      <c r="AT23" s="46">
        <v>0</v>
      </c>
      <c r="AU23" s="46">
        <v>0</v>
      </c>
      <c r="AV23" s="46">
        <v>0</v>
      </c>
      <c r="AW23" s="46">
        <v>0</v>
      </c>
      <c r="AX23" s="46">
        <v>1</v>
      </c>
      <c r="AY23" s="46">
        <v>0</v>
      </c>
      <c r="AZ23" s="46">
        <v>0</v>
      </c>
      <c r="BA23" s="46">
        <v>0</v>
      </c>
      <c r="BB23" s="46">
        <v>0</v>
      </c>
      <c r="BC23" s="46">
        <v>0</v>
      </c>
      <c r="BD23" s="46">
        <v>0</v>
      </c>
      <c r="BE23" s="46">
        <v>0</v>
      </c>
      <c r="BF23" s="46">
        <v>0</v>
      </c>
      <c r="BG23" s="46">
        <v>0</v>
      </c>
      <c r="BH23" s="46">
        <v>0</v>
      </c>
      <c r="BI23" s="46">
        <v>1</v>
      </c>
      <c r="BJ23" s="46">
        <v>0</v>
      </c>
      <c r="BK23" s="46">
        <v>1</v>
      </c>
      <c r="BL23" s="46">
        <v>0</v>
      </c>
      <c r="BM23" s="46">
        <v>0</v>
      </c>
      <c r="BN23" s="46">
        <v>0</v>
      </c>
      <c r="BO23" s="46">
        <v>1</v>
      </c>
      <c r="BP23" s="46">
        <v>0</v>
      </c>
      <c r="BQ23" s="46">
        <v>1</v>
      </c>
      <c r="BR23" s="46">
        <v>0</v>
      </c>
      <c r="BS23" s="46">
        <v>0</v>
      </c>
      <c r="BT23" s="46">
        <v>0</v>
      </c>
      <c r="BU23" s="46">
        <v>0</v>
      </c>
      <c r="BV23" s="46">
        <v>0</v>
      </c>
      <c r="BW23" s="46">
        <v>0</v>
      </c>
      <c r="BX23" s="46">
        <v>1</v>
      </c>
      <c r="BY23" s="46">
        <v>0</v>
      </c>
      <c r="BZ23" s="46">
        <v>0</v>
      </c>
      <c r="CA23" s="46">
        <v>0</v>
      </c>
      <c r="CB23" s="46">
        <v>0</v>
      </c>
      <c r="CC23" s="46">
        <v>0</v>
      </c>
    </row>
    <row r="24" spans="1:81">
      <c r="A24" s="24">
        <v>23</v>
      </c>
      <c r="B24" s="46"/>
      <c r="C24" s="46">
        <v>1</v>
      </c>
      <c r="D24" s="46"/>
      <c r="E24" s="46"/>
      <c r="F24" s="46">
        <v>3</v>
      </c>
      <c r="G24" s="46"/>
      <c r="H24" s="46"/>
      <c r="I24" s="46">
        <v>4</v>
      </c>
      <c r="J24" s="46"/>
      <c r="K24" s="46">
        <v>0</v>
      </c>
      <c r="L24" s="46">
        <v>60</v>
      </c>
      <c r="M24" s="46">
        <v>10</v>
      </c>
      <c r="N24" s="46">
        <v>20</v>
      </c>
      <c r="O24" s="46">
        <v>0</v>
      </c>
      <c r="P24" s="46">
        <v>0</v>
      </c>
      <c r="Q24" s="46">
        <v>0</v>
      </c>
      <c r="R24" s="46">
        <v>0</v>
      </c>
      <c r="S24" s="46">
        <v>0</v>
      </c>
      <c r="T24" s="46">
        <v>0</v>
      </c>
      <c r="U24" s="46">
        <v>2</v>
      </c>
      <c r="V24" s="78"/>
      <c r="W24" s="46">
        <v>39</v>
      </c>
      <c r="X24" s="46"/>
      <c r="Y24" s="46">
        <v>69</v>
      </c>
      <c r="Z24" s="46">
        <v>1</v>
      </c>
      <c r="AA24" s="46">
        <v>1</v>
      </c>
      <c r="AB24" s="46">
        <v>0</v>
      </c>
      <c r="AC24" s="46">
        <v>0</v>
      </c>
      <c r="AD24" s="46">
        <v>0</v>
      </c>
      <c r="AE24" s="46">
        <v>0</v>
      </c>
      <c r="AF24" s="46">
        <v>0</v>
      </c>
      <c r="AG24" s="46"/>
      <c r="AH24" s="46">
        <v>1</v>
      </c>
      <c r="AI24" s="46"/>
      <c r="AJ24" s="46">
        <v>0</v>
      </c>
      <c r="AK24" s="46">
        <v>0</v>
      </c>
      <c r="AL24" s="46">
        <v>0</v>
      </c>
      <c r="AM24" s="46">
        <v>0</v>
      </c>
      <c r="AN24" s="46">
        <v>0</v>
      </c>
      <c r="AO24" s="46">
        <v>0</v>
      </c>
      <c r="AP24" s="46">
        <v>0</v>
      </c>
      <c r="AQ24" s="46">
        <v>0</v>
      </c>
      <c r="AR24" s="46">
        <v>0</v>
      </c>
      <c r="AS24" s="46">
        <v>0</v>
      </c>
      <c r="AT24" s="46">
        <v>0</v>
      </c>
      <c r="AU24" s="46">
        <v>1</v>
      </c>
      <c r="AV24" s="46">
        <v>0</v>
      </c>
      <c r="AW24" s="46">
        <v>0</v>
      </c>
      <c r="AX24" s="46">
        <v>0</v>
      </c>
      <c r="AY24" s="46">
        <v>0</v>
      </c>
      <c r="AZ24" s="46">
        <v>0</v>
      </c>
      <c r="BA24" s="46">
        <v>0</v>
      </c>
      <c r="BB24" s="46">
        <v>0</v>
      </c>
      <c r="BC24" s="46">
        <v>0</v>
      </c>
      <c r="BD24" s="46">
        <v>1</v>
      </c>
      <c r="BE24" s="46">
        <v>0</v>
      </c>
      <c r="BF24" s="46">
        <v>0</v>
      </c>
      <c r="BG24" s="46">
        <v>0</v>
      </c>
      <c r="BH24" s="46">
        <v>1</v>
      </c>
      <c r="BI24" s="46">
        <v>1</v>
      </c>
      <c r="BJ24" s="46">
        <v>0</v>
      </c>
      <c r="BK24" s="46">
        <v>0</v>
      </c>
      <c r="BL24" s="46">
        <v>0</v>
      </c>
      <c r="BM24" s="46">
        <v>0</v>
      </c>
      <c r="BN24" s="46">
        <v>1</v>
      </c>
      <c r="BO24" s="46">
        <v>0</v>
      </c>
      <c r="BP24" s="46">
        <v>0</v>
      </c>
      <c r="BQ24" s="46">
        <v>0</v>
      </c>
      <c r="BR24" s="46">
        <v>0</v>
      </c>
      <c r="BS24" s="46">
        <v>0</v>
      </c>
      <c r="BT24" s="46">
        <v>0</v>
      </c>
      <c r="BU24" s="46">
        <v>0</v>
      </c>
      <c r="BV24" s="46">
        <v>0</v>
      </c>
      <c r="BW24" s="46">
        <v>0</v>
      </c>
      <c r="BX24" s="46">
        <v>0</v>
      </c>
      <c r="BY24" s="46">
        <v>0</v>
      </c>
      <c r="BZ24" s="46">
        <v>0</v>
      </c>
      <c r="CA24" s="46">
        <v>0</v>
      </c>
      <c r="CB24" s="46">
        <v>0</v>
      </c>
      <c r="CC24" s="46">
        <v>0</v>
      </c>
    </row>
    <row r="25" spans="1:81">
      <c r="A25" s="24">
        <v>24</v>
      </c>
      <c r="B25" s="46"/>
      <c r="C25" s="46">
        <v>2</v>
      </c>
      <c r="D25" s="46"/>
      <c r="E25" s="46"/>
      <c r="F25" s="46">
        <v>4</v>
      </c>
      <c r="G25" s="46"/>
      <c r="H25" s="46"/>
      <c r="I25" s="46">
        <v>29</v>
      </c>
      <c r="J25" s="46"/>
      <c r="K25" s="46">
        <v>10</v>
      </c>
      <c r="L25" s="46">
        <v>40</v>
      </c>
      <c r="M25" s="46">
        <v>10</v>
      </c>
      <c r="N25" s="46">
        <v>30</v>
      </c>
      <c r="O25" s="46">
        <v>0</v>
      </c>
      <c r="P25" s="46">
        <v>0</v>
      </c>
      <c r="Q25" s="46">
        <v>0</v>
      </c>
      <c r="R25" s="46">
        <v>15</v>
      </c>
      <c r="S25" s="46">
        <v>15</v>
      </c>
      <c r="T25" s="46">
        <v>0</v>
      </c>
      <c r="U25" s="46">
        <v>2</v>
      </c>
      <c r="V25" s="78"/>
      <c r="W25" s="46">
        <v>49</v>
      </c>
      <c r="X25" s="46"/>
      <c r="Y25" s="46">
        <v>59</v>
      </c>
      <c r="Z25" s="46">
        <v>1</v>
      </c>
      <c r="AA25" s="46">
        <v>1</v>
      </c>
      <c r="AB25" s="46">
        <v>1</v>
      </c>
      <c r="AC25" s="46">
        <v>0</v>
      </c>
      <c r="AD25" s="46">
        <v>0</v>
      </c>
      <c r="AE25" s="46">
        <v>0</v>
      </c>
      <c r="AF25" s="46">
        <v>0</v>
      </c>
      <c r="AG25" s="46"/>
      <c r="AH25" s="46">
        <v>0</v>
      </c>
      <c r="AI25" s="46"/>
      <c r="AJ25" s="46">
        <v>0</v>
      </c>
      <c r="AK25" s="46">
        <v>0</v>
      </c>
      <c r="AL25" s="46">
        <v>0</v>
      </c>
      <c r="AM25" s="46">
        <v>0</v>
      </c>
      <c r="AN25" s="46">
        <v>1</v>
      </c>
      <c r="AO25" s="46">
        <v>0</v>
      </c>
      <c r="AP25" s="46">
        <v>0</v>
      </c>
      <c r="AQ25" s="46">
        <v>0</v>
      </c>
      <c r="AR25" s="46">
        <v>0</v>
      </c>
      <c r="AS25" s="46">
        <v>0</v>
      </c>
      <c r="AT25" s="46">
        <v>0</v>
      </c>
      <c r="AU25" s="46">
        <v>0</v>
      </c>
      <c r="AV25" s="46">
        <v>0</v>
      </c>
      <c r="AW25" s="46">
        <v>0</v>
      </c>
      <c r="AX25" s="46">
        <v>0</v>
      </c>
      <c r="AY25" s="46">
        <v>0</v>
      </c>
      <c r="AZ25" s="46">
        <v>0</v>
      </c>
      <c r="BA25" s="46">
        <v>0</v>
      </c>
      <c r="BB25" s="46">
        <v>0</v>
      </c>
      <c r="BC25" s="46">
        <v>0</v>
      </c>
      <c r="BD25" s="46">
        <v>1</v>
      </c>
      <c r="BE25" s="46">
        <v>1</v>
      </c>
      <c r="BF25" s="46">
        <v>0</v>
      </c>
      <c r="BG25" s="46">
        <v>0</v>
      </c>
      <c r="BH25" s="46">
        <v>0</v>
      </c>
      <c r="BI25" s="46">
        <v>1</v>
      </c>
      <c r="BJ25" s="46">
        <v>0</v>
      </c>
      <c r="BK25" s="46">
        <v>1</v>
      </c>
      <c r="BL25" s="46">
        <v>0</v>
      </c>
      <c r="BM25" s="46">
        <v>0</v>
      </c>
      <c r="BN25" s="46">
        <v>0</v>
      </c>
      <c r="BO25" s="46">
        <v>1</v>
      </c>
      <c r="BP25" s="46">
        <v>0</v>
      </c>
      <c r="BQ25" s="46">
        <v>0</v>
      </c>
      <c r="BR25" s="46">
        <v>1</v>
      </c>
      <c r="BS25" s="46">
        <v>0</v>
      </c>
      <c r="BT25" s="46">
        <v>0</v>
      </c>
      <c r="BU25" s="46">
        <v>0</v>
      </c>
      <c r="BV25" s="46">
        <v>0</v>
      </c>
      <c r="BW25" s="46">
        <v>0</v>
      </c>
      <c r="BX25" s="46">
        <v>0</v>
      </c>
      <c r="BY25" s="46">
        <v>0</v>
      </c>
      <c r="BZ25" s="46">
        <v>0</v>
      </c>
      <c r="CA25" s="46">
        <v>0</v>
      </c>
      <c r="CB25" s="46">
        <v>0</v>
      </c>
      <c r="CC25" s="46">
        <v>0</v>
      </c>
    </row>
    <row r="26" spans="1:81">
      <c r="A26" s="24">
        <v>25</v>
      </c>
      <c r="B26" s="46"/>
      <c r="C26" s="46">
        <v>2</v>
      </c>
      <c r="D26" s="46"/>
      <c r="E26" s="46"/>
      <c r="F26" s="46">
        <v>4</v>
      </c>
      <c r="G26" s="46"/>
      <c r="H26" s="46"/>
      <c r="I26" s="46">
        <v>5</v>
      </c>
      <c r="J26" s="46"/>
      <c r="K26" s="46">
        <v>0</v>
      </c>
      <c r="L26" s="46">
        <v>30</v>
      </c>
      <c r="M26" s="46">
        <v>22</v>
      </c>
      <c r="N26" s="46">
        <v>20</v>
      </c>
      <c r="O26" s="46">
        <v>10</v>
      </c>
      <c r="P26" s="46">
        <v>20</v>
      </c>
      <c r="Q26" s="46">
        <v>30</v>
      </c>
      <c r="R26" s="46">
        <v>0</v>
      </c>
      <c r="S26" s="46">
        <v>0</v>
      </c>
      <c r="T26" s="46">
        <v>0</v>
      </c>
      <c r="U26" s="46">
        <v>5</v>
      </c>
      <c r="V26" s="78"/>
      <c r="W26" s="46">
        <v>51</v>
      </c>
      <c r="X26" s="46"/>
      <c r="Y26" s="46">
        <v>68</v>
      </c>
      <c r="Z26" s="46">
        <v>1</v>
      </c>
      <c r="AA26" s="46">
        <v>1</v>
      </c>
      <c r="AB26" s="46">
        <v>1</v>
      </c>
      <c r="AC26" s="46">
        <v>0</v>
      </c>
      <c r="AD26" s="46">
        <v>0</v>
      </c>
      <c r="AE26" s="46">
        <v>0</v>
      </c>
      <c r="AF26" s="46">
        <v>0</v>
      </c>
      <c r="AG26" s="46"/>
      <c r="AH26" s="46">
        <v>1</v>
      </c>
      <c r="AI26" s="46"/>
      <c r="AJ26" s="46">
        <v>0</v>
      </c>
      <c r="AK26" s="46">
        <v>0</v>
      </c>
      <c r="AL26" s="46">
        <v>0</v>
      </c>
      <c r="AM26" s="46">
        <v>0</v>
      </c>
      <c r="AN26" s="46">
        <v>0</v>
      </c>
      <c r="AO26" s="46">
        <v>0</v>
      </c>
      <c r="AP26" s="46">
        <v>0</v>
      </c>
      <c r="AQ26" s="46">
        <v>0</v>
      </c>
      <c r="AR26" s="46">
        <v>0</v>
      </c>
      <c r="AS26" s="46">
        <v>0</v>
      </c>
      <c r="AT26" s="46">
        <v>0</v>
      </c>
      <c r="AU26" s="46">
        <v>0</v>
      </c>
      <c r="AV26" s="46">
        <v>0</v>
      </c>
      <c r="AW26" s="46">
        <v>0</v>
      </c>
      <c r="AX26" s="46">
        <v>0</v>
      </c>
      <c r="AY26" s="46">
        <v>0</v>
      </c>
      <c r="AZ26" s="46">
        <v>0</v>
      </c>
      <c r="BA26" s="46">
        <v>0</v>
      </c>
      <c r="BB26" s="46">
        <v>0</v>
      </c>
      <c r="BC26" s="46">
        <v>0</v>
      </c>
      <c r="BD26" s="46">
        <v>0</v>
      </c>
      <c r="BE26" s="46">
        <v>0</v>
      </c>
      <c r="BF26" s="46">
        <v>0</v>
      </c>
      <c r="BG26" s="46">
        <v>0</v>
      </c>
      <c r="BH26" s="46">
        <v>1</v>
      </c>
      <c r="BI26" s="46">
        <v>0</v>
      </c>
      <c r="BJ26" s="46">
        <v>0</v>
      </c>
      <c r="BK26" s="46">
        <v>0</v>
      </c>
      <c r="BL26" s="46">
        <v>0</v>
      </c>
      <c r="BM26" s="46">
        <v>1</v>
      </c>
      <c r="BN26" s="46">
        <v>1</v>
      </c>
      <c r="BO26" s="46">
        <v>0</v>
      </c>
      <c r="BP26" s="46">
        <v>0</v>
      </c>
      <c r="BQ26" s="46">
        <v>0</v>
      </c>
      <c r="BR26" s="46">
        <v>0</v>
      </c>
      <c r="BS26" s="46">
        <v>0</v>
      </c>
      <c r="BT26" s="46">
        <v>0</v>
      </c>
      <c r="BU26" s="46">
        <v>0</v>
      </c>
      <c r="BV26" s="46">
        <v>0</v>
      </c>
      <c r="BW26" s="46">
        <v>0</v>
      </c>
      <c r="BX26" s="46">
        <v>0</v>
      </c>
      <c r="BY26" s="46">
        <v>0</v>
      </c>
      <c r="BZ26" s="46">
        <v>0</v>
      </c>
      <c r="CA26" s="46">
        <v>0</v>
      </c>
      <c r="CB26" s="46">
        <v>0</v>
      </c>
      <c r="CC26" s="46">
        <v>1</v>
      </c>
    </row>
    <row r="27" spans="1:81">
      <c r="A27" s="24">
        <v>26</v>
      </c>
      <c r="B27" s="46"/>
      <c r="C27" s="46">
        <v>2</v>
      </c>
      <c r="D27" s="46"/>
      <c r="E27" s="46"/>
      <c r="F27" s="46">
        <v>4</v>
      </c>
      <c r="G27" s="46"/>
      <c r="H27" s="46"/>
      <c r="I27" s="46">
        <v>0</v>
      </c>
      <c r="J27" s="46"/>
      <c r="K27" s="46">
        <v>0</v>
      </c>
      <c r="L27" s="46">
        <v>0</v>
      </c>
      <c r="M27" s="46">
        <v>10</v>
      </c>
      <c r="N27" s="46">
        <v>40</v>
      </c>
      <c r="O27" s="46">
        <v>0</v>
      </c>
      <c r="P27" s="46">
        <v>0</v>
      </c>
      <c r="Q27" s="46">
        <v>0</v>
      </c>
      <c r="R27" s="46">
        <v>0</v>
      </c>
      <c r="S27" s="34"/>
      <c r="T27" s="46">
        <v>0</v>
      </c>
      <c r="U27" s="46">
        <v>4</v>
      </c>
      <c r="V27" s="78"/>
      <c r="W27" s="46">
        <v>29</v>
      </c>
      <c r="X27" s="46"/>
      <c r="Y27" s="46">
        <v>134</v>
      </c>
      <c r="Z27" s="46">
        <v>0</v>
      </c>
      <c r="AA27" s="46">
        <v>0</v>
      </c>
      <c r="AB27" s="46">
        <v>0</v>
      </c>
      <c r="AC27" s="46">
        <v>1</v>
      </c>
      <c r="AD27" s="46">
        <v>0</v>
      </c>
      <c r="AE27" s="46">
        <v>0</v>
      </c>
      <c r="AF27" s="46">
        <v>0</v>
      </c>
      <c r="AG27" s="46"/>
      <c r="AH27" s="46">
        <v>0</v>
      </c>
      <c r="AI27" s="46"/>
      <c r="AJ27" s="46">
        <v>0</v>
      </c>
      <c r="AK27" s="46">
        <v>0</v>
      </c>
      <c r="AL27" s="46">
        <v>0</v>
      </c>
      <c r="AM27" s="46">
        <v>0</v>
      </c>
      <c r="AN27" s="46">
        <v>0</v>
      </c>
      <c r="AO27" s="46">
        <v>0</v>
      </c>
      <c r="AP27" s="46">
        <v>0</v>
      </c>
      <c r="AQ27" s="46">
        <v>0</v>
      </c>
      <c r="AR27" s="46">
        <v>0</v>
      </c>
      <c r="AS27" s="46">
        <v>0</v>
      </c>
      <c r="AT27" s="46">
        <v>0</v>
      </c>
      <c r="AU27" s="46">
        <v>0</v>
      </c>
      <c r="AV27" s="46">
        <v>0</v>
      </c>
      <c r="AW27" s="46">
        <v>0</v>
      </c>
      <c r="AX27" s="46">
        <v>0</v>
      </c>
      <c r="AY27" s="46">
        <v>0</v>
      </c>
      <c r="AZ27" s="46">
        <v>0</v>
      </c>
      <c r="BA27" s="46">
        <v>0</v>
      </c>
      <c r="BB27" s="46">
        <v>0</v>
      </c>
      <c r="BC27" s="46">
        <v>0</v>
      </c>
      <c r="BD27" s="46">
        <v>0</v>
      </c>
      <c r="BE27" s="46">
        <v>1</v>
      </c>
      <c r="BF27" s="46">
        <v>0</v>
      </c>
      <c r="BG27" s="46">
        <v>1</v>
      </c>
      <c r="BH27" s="46">
        <v>0</v>
      </c>
      <c r="BI27" s="46">
        <v>0</v>
      </c>
      <c r="BJ27" s="46">
        <v>0</v>
      </c>
      <c r="BK27" s="46">
        <v>0</v>
      </c>
      <c r="BL27" s="46">
        <v>0</v>
      </c>
      <c r="BM27" s="46">
        <v>0</v>
      </c>
      <c r="BN27" s="46">
        <v>1</v>
      </c>
      <c r="BO27" s="46">
        <v>0</v>
      </c>
      <c r="BP27" s="46">
        <v>1</v>
      </c>
      <c r="BQ27" s="46">
        <v>1</v>
      </c>
      <c r="BR27" s="46">
        <v>0</v>
      </c>
      <c r="BS27" s="46">
        <v>0</v>
      </c>
      <c r="BT27" s="46">
        <v>0</v>
      </c>
      <c r="BU27" s="46">
        <v>0</v>
      </c>
      <c r="BV27" s="46">
        <v>0</v>
      </c>
      <c r="BW27" s="46">
        <v>0</v>
      </c>
      <c r="BX27" s="46">
        <v>0</v>
      </c>
      <c r="BY27" s="46">
        <v>0</v>
      </c>
      <c r="BZ27" s="46">
        <v>0</v>
      </c>
      <c r="CA27" s="46">
        <v>1</v>
      </c>
      <c r="CB27" s="46">
        <v>0</v>
      </c>
      <c r="CC27" s="46">
        <v>0</v>
      </c>
    </row>
    <row r="28" spans="1:81">
      <c r="A28" s="24">
        <v>27</v>
      </c>
      <c r="B28" s="46"/>
      <c r="C28" s="46">
        <v>2</v>
      </c>
      <c r="D28" s="46"/>
      <c r="E28" s="46"/>
      <c r="F28" s="46">
        <v>4</v>
      </c>
      <c r="G28" s="46"/>
      <c r="H28" s="46"/>
      <c r="I28" s="46">
        <v>7</v>
      </c>
      <c r="J28" s="46"/>
      <c r="K28" s="46">
        <v>0</v>
      </c>
      <c r="L28" s="46">
        <v>0</v>
      </c>
      <c r="M28" s="46">
        <v>15</v>
      </c>
      <c r="N28" s="46">
        <v>30</v>
      </c>
      <c r="O28" s="46">
        <v>0</v>
      </c>
      <c r="P28" s="46">
        <v>0</v>
      </c>
      <c r="Q28" s="46">
        <v>0</v>
      </c>
      <c r="R28" s="46">
        <v>0</v>
      </c>
      <c r="S28" s="46">
        <v>0</v>
      </c>
      <c r="T28" s="46">
        <v>80</v>
      </c>
      <c r="U28" s="46">
        <v>4</v>
      </c>
      <c r="V28" s="78"/>
      <c r="W28" s="46">
        <v>45</v>
      </c>
      <c r="X28" s="46"/>
      <c r="Y28" s="46">
        <v>114</v>
      </c>
      <c r="Z28" s="46">
        <v>1</v>
      </c>
      <c r="AA28" s="46">
        <v>1</v>
      </c>
      <c r="AB28" s="46">
        <v>0</v>
      </c>
      <c r="AC28" s="46">
        <v>0</v>
      </c>
      <c r="AD28" s="46">
        <v>0</v>
      </c>
      <c r="AE28" s="46">
        <v>1</v>
      </c>
      <c r="AF28" s="46">
        <v>0</v>
      </c>
      <c r="AG28" s="46"/>
      <c r="AH28" s="46">
        <v>0</v>
      </c>
      <c r="AI28" s="46"/>
      <c r="AJ28" s="46">
        <v>0</v>
      </c>
      <c r="AK28" s="46">
        <v>0</v>
      </c>
      <c r="AL28" s="46">
        <v>0</v>
      </c>
      <c r="AM28" s="46">
        <v>0</v>
      </c>
      <c r="AN28" s="46">
        <v>0</v>
      </c>
      <c r="AO28" s="46">
        <v>0</v>
      </c>
      <c r="AP28" s="46">
        <v>0</v>
      </c>
      <c r="AQ28" s="46">
        <v>0</v>
      </c>
      <c r="AR28" s="46">
        <v>0</v>
      </c>
      <c r="AS28" s="46">
        <v>0</v>
      </c>
      <c r="AT28" s="46">
        <v>1</v>
      </c>
      <c r="AU28" s="46">
        <v>0</v>
      </c>
      <c r="AV28" s="46">
        <v>0</v>
      </c>
      <c r="AW28" s="46">
        <v>0</v>
      </c>
      <c r="AX28" s="46">
        <v>0</v>
      </c>
      <c r="AY28" s="46">
        <v>0</v>
      </c>
      <c r="AZ28" s="46">
        <v>0</v>
      </c>
      <c r="BA28" s="46">
        <v>0</v>
      </c>
      <c r="BB28" s="46">
        <v>0</v>
      </c>
      <c r="BC28" s="46">
        <v>0</v>
      </c>
      <c r="BD28" s="46">
        <v>0</v>
      </c>
      <c r="BE28" s="46">
        <v>1</v>
      </c>
      <c r="BF28" s="46">
        <v>0</v>
      </c>
      <c r="BG28" s="46">
        <v>0</v>
      </c>
      <c r="BH28" s="46">
        <v>0</v>
      </c>
      <c r="BI28" s="46">
        <v>1</v>
      </c>
      <c r="BJ28" s="46">
        <v>1</v>
      </c>
      <c r="BK28" s="46">
        <v>0</v>
      </c>
      <c r="BL28" s="46">
        <v>0</v>
      </c>
      <c r="BM28" s="46">
        <v>1</v>
      </c>
      <c r="BN28" s="46">
        <v>0</v>
      </c>
      <c r="BO28" s="46">
        <v>0</v>
      </c>
      <c r="BP28" s="46">
        <v>0</v>
      </c>
      <c r="BQ28" s="46">
        <v>0</v>
      </c>
      <c r="BR28" s="46">
        <v>0</v>
      </c>
      <c r="BS28" s="46">
        <v>0</v>
      </c>
      <c r="BT28" s="46">
        <v>0</v>
      </c>
      <c r="BU28" s="46">
        <v>0</v>
      </c>
      <c r="BV28" s="46">
        <v>0</v>
      </c>
      <c r="BW28" s="46">
        <v>0</v>
      </c>
      <c r="BX28" s="46">
        <v>0</v>
      </c>
      <c r="BY28" s="46">
        <v>0</v>
      </c>
      <c r="BZ28" s="46">
        <v>0</v>
      </c>
      <c r="CA28" s="46">
        <v>1</v>
      </c>
      <c r="CB28" s="46">
        <v>0</v>
      </c>
      <c r="CC28" s="46">
        <v>0</v>
      </c>
    </row>
    <row r="29" spans="1:81">
      <c r="A29" s="24">
        <v>28</v>
      </c>
      <c r="B29" s="46"/>
      <c r="C29" s="46">
        <v>2</v>
      </c>
      <c r="D29" s="46"/>
      <c r="E29" s="46"/>
      <c r="F29" s="46">
        <v>3</v>
      </c>
      <c r="G29" s="46"/>
      <c r="H29" s="46"/>
      <c r="I29" s="46">
        <v>4</v>
      </c>
      <c r="J29" s="46"/>
      <c r="K29" s="46">
        <v>0</v>
      </c>
      <c r="L29" s="46">
        <v>0</v>
      </c>
      <c r="M29" s="46">
        <v>15</v>
      </c>
      <c r="N29" s="46">
        <v>20</v>
      </c>
      <c r="O29" s="46">
        <v>0</v>
      </c>
      <c r="P29" s="46">
        <v>0</v>
      </c>
      <c r="Q29" s="46">
        <v>0</v>
      </c>
      <c r="R29" s="46">
        <v>0</v>
      </c>
      <c r="S29" s="46">
        <v>0</v>
      </c>
      <c r="T29" s="46">
        <v>50</v>
      </c>
      <c r="U29" s="46">
        <v>5</v>
      </c>
      <c r="V29" s="78"/>
      <c r="W29" s="46">
        <v>49</v>
      </c>
      <c r="X29" s="46"/>
      <c r="Y29" s="46">
        <v>60</v>
      </c>
      <c r="Z29" s="46">
        <v>0</v>
      </c>
      <c r="AA29" s="46">
        <v>0</v>
      </c>
      <c r="AB29" s="46">
        <v>0</v>
      </c>
      <c r="AC29" s="46">
        <v>0</v>
      </c>
      <c r="AD29" s="46">
        <v>0</v>
      </c>
      <c r="AE29" s="46">
        <v>0</v>
      </c>
      <c r="AF29" s="46">
        <v>0</v>
      </c>
      <c r="AG29" s="46"/>
      <c r="AH29" s="46">
        <v>0</v>
      </c>
      <c r="AI29" s="46"/>
      <c r="AJ29" s="46">
        <v>0</v>
      </c>
      <c r="AK29" s="46">
        <v>0</v>
      </c>
      <c r="AL29" s="46">
        <v>0</v>
      </c>
      <c r="AM29" s="46">
        <v>0</v>
      </c>
      <c r="AN29" s="46">
        <v>0</v>
      </c>
      <c r="AO29" s="46">
        <v>0</v>
      </c>
      <c r="AP29" s="46">
        <v>0</v>
      </c>
      <c r="AQ29" s="46">
        <v>0</v>
      </c>
      <c r="AR29" s="46">
        <v>0</v>
      </c>
      <c r="AS29" s="46">
        <v>0</v>
      </c>
      <c r="AT29" s="46">
        <v>0</v>
      </c>
      <c r="AU29" s="46">
        <v>0</v>
      </c>
      <c r="AV29" s="46">
        <v>0</v>
      </c>
      <c r="AW29" s="46">
        <v>0</v>
      </c>
      <c r="AX29" s="46">
        <v>0</v>
      </c>
      <c r="AY29" s="46">
        <v>0</v>
      </c>
      <c r="AZ29" s="46">
        <v>0</v>
      </c>
      <c r="BA29" s="46">
        <v>0</v>
      </c>
      <c r="BB29" s="46">
        <v>0</v>
      </c>
      <c r="BC29" s="46">
        <v>0</v>
      </c>
      <c r="BD29" s="46">
        <v>1</v>
      </c>
      <c r="BE29" s="46">
        <v>0</v>
      </c>
      <c r="BF29" s="46">
        <v>0</v>
      </c>
      <c r="BG29" s="46">
        <v>0</v>
      </c>
      <c r="BH29" s="46">
        <v>0</v>
      </c>
      <c r="BI29" s="46">
        <v>1</v>
      </c>
      <c r="BJ29" s="46">
        <v>0</v>
      </c>
      <c r="BK29" s="46">
        <v>0</v>
      </c>
      <c r="BL29" s="46">
        <v>1</v>
      </c>
      <c r="BM29" s="46">
        <v>0</v>
      </c>
      <c r="BN29" s="46">
        <v>1</v>
      </c>
      <c r="BO29" s="46">
        <v>0</v>
      </c>
      <c r="BP29" s="46">
        <v>0</v>
      </c>
      <c r="BQ29" s="46">
        <v>1</v>
      </c>
      <c r="BR29" s="46">
        <v>0</v>
      </c>
      <c r="BS29" s="46">
        <v>0</v>
      </c>
      <c r="BT29" s="46">
        <v>0</v>
      </c>
      <c r="BU29" s="46">
        <v>0</v>
      </c>
      <c r="BV29" s="46">
        <v>0</v>
      </c>
      <c r="BW29" s="46">
        <v>0</v>
      </c>
      <c r="BX29" s="46">
        <v>0</v>
      </c>
      <c r="BY29" s="46">
        <v>0</v>
      </c>
      <c r="BZ29" s="46">
        <v>0</v>
      </c>
      <c r="CA29" s="46">
        <v>0</v>
      </c>
      <c r="CB29" s="46">
        <v>0</v>
      </c>
      <c r="CC29" s="46">
        <v>0</v>
      </c>
    </row>
    <row r="30" spans="1:81">
      <c r="A30" s="24">
        <v>29</v>
      </c>
      <c r="B30" s="46"/>
      <c r="C30" s="46">
        <v>2</v>
      </c>
      <c r="D30" s="46"/>
      <c r="E30" s="46"/>
      <c r="F30" s="46">
        <v>3</v>
      </c>
      <c r="G30" s="46"/>
      <c r="H30" s="46"/>
      <c r="I30" s="46">
        <v>31</v>
      </c>
      <c r="J30" s="46"/>
      <c r="K30" s="46">
        <v>0</v>
      </c>
      <c r="L30" s="46">
        <v>0</v>
      </c>
      <c r="M30" s="46">
        <v>15</v>
      </c>
      <c r="N30" s="46">
        <v>40</v>
      </c>
      <c r="O30" s="46">
        <v>0</v>
      </c>
      <c r="P30" s="46">
        <v>0</v>
      </c>
      <c r="Q30" s="46">
        <v>0</v>
      </c>
      <c r="R30" s="46">
        <v>0</v>
      </c>
      <c r="S30" s="46">
        <v>0</v>
      </c>
      <c r="T30" s="46">
        <v>0</v>
      </c>
      <c r="U30" s="46">
        <v>5</v>
      </c>
      <c r="V30" s="78"/>
      <c r="W30" s="46">
        <v>58</v>
      </c>
      <c r="X30" s="46"/>
      <c r="Y30" s="46">
        <v>109</v>
      </c>
      <c r="Z30" s="46">
        <v>0</v>
      </c>
      <c r="AA30" s="46">
        <v>1</v>
      </c>
      <c r="AB30" s="46">
        <v>0</v>
      </c>
      <c r="AC30" s="46">
        <v>1</v>
      </c>
      <c r="AD30" s="46">
        <v>1</v>
      </c>
      <c r="AE30" s="46">
        <v>1</v>
      </c>
      <c r="AF30" s="46">
        <v>0</v>
      </c>
      <c r="AG30" s="46"/>
      <c r="AH30" s="46">
        <v>0</v>
      </c>
      <c r="AI30" s="46"/>
      <c r="AJ30" s="46">
        <v>0</v>
      </c>
      <c r="AK30" s="46">
        <v>0</v>
      </c>
      <c r="AL30" s="46">
        <v>0</v>
      </c>
      <c r="AM30" s="46">
        <v>0</v>
      </c>
      <c r="AN30" s="46">
        <v>0</v>
      </c>
      <c r="AO30" s="46">
        <v>0</v>
      </c>
      <c r="AP30" s="46">
        <v>0</v>
      </c>
      <c r="AQ30" s="46">
        <v>0</v>
      </c>
      <c r="AR30" s="46">
        <v>0</v>
      </c>
      <c r="AS30" s="46">
        <v>0</v>
      </c>
      <c r="AT30" s="46">
        <v>0</v>
      </c>
      <c r="AU30" s="46">
        <v>0</v>
      </c>
      <c r="AV30" s="46">
        <v>0</v>
      </c>
      <c r="AW30" s="46">
        <v>0</v>
      </c>
      <c r="AX30" s="46">
        <v>0</v>
      </c>
      <c r="AY30" s="46">
        <v>0</v>
      </c>
      <c r="AZ30" s="46">
        <v>0</v>
      </c>
      <c r="BA30" s="46">
        <v>0</v>
      </c>
      <c r="BB30" s="46">
        <v>0</v>
      </c>
      <c r="BC30" s="46">
        <v>0</v>
      </c>
      <c r="BD30" s="46">
        <v>1</v>
      </c>
      <c r="BE30" s="46">
        <v>0</v>
      </c>
      <c r="BF30" s="46">
        <v>1</v>
      </c>
      <c r="BG30" s="46">
        <v>1</v>
      </c>
      <c r="BH30" s="46">
        <v>0</v>
      </c>
      <c r="BI30" s="46">
        <v>1</v>
      </c>
      <c r="BJ30" s="46">
        <v>0</v>
      </c>
      <c r="BK30" s="46">
        <v>0</v>
      </c>
      <c r="BL30" s="46">
        <v>0</v>
      </c>
      <c r="BM30" s="46">
        <v>0</v>
      </c>
      <c r="BN30" s="46">
        <v>0</v>
      </c>
      <c r="BO30" s="46">
        <v>0</v>
      </c>
      <c r="BP30" s="46">
        <v>0</v>
      </c>
      <c r="BQ30" s="46">
        <v>0</v>
      </c>
      <c r="BR30" s="46">
        <v>0</v>
      </c>
      <c r="BS30" s="46">
        <v>1</v>
      </c>
      <c r="BT30" s="46">
        <v>0</v>
      </c>
      <c r="BU30" s="46">
        <v>1</v>
      </c>
      <c r="BV30" s="46">
        <v>0</v>
      </c>
      <c r="BW30" s="46">
        <v>0</v>
      </c>
      <c r="BX30" s="46">
        <v>0</v>
      </c>
      <c r="BY30" s="46">
        <v>0</v>
      </c>
      <c r="BZ30" s="46">
        <v>0</v>
      </c>
      <c r="CA30" s="46">
        <v>0</v>
      </c>
      <c r="CB30" s="46">
        <v>0</v>
      </c>
      <c r="CC30" s="46">
        <v>0</v>
      </c>
    </row>
    <row r="31" spans="1:81">
      <c r="A31" s="24">
        <v>30</v>
      </c>
      <c r="B31" s="46"/>
      <c r="C31" s="46">
        <v>2</v>
      </c>
      <c r="D31" s="46"/>
      <c r="E31" s="46"/>
      <c r="F31" s="46">
        <v>2</v>
      </c>
      <c r="G31" s="46"/>
      <c r="H31" s="46"/>
      <c r="I31" s="46">
        <v>0</v>
      </c>
      <c r="J31" s="46"/>
      <c r="K31" s="46">
        <v>0</v>
      </c>
      <c r="L31" s="46">
        <v>0</v>
      </c>
      <c r="M31" s="46">
        <v>10</v>
      </c>
      <c r="N31" s="46">
        <v>20</v>
      </c>
      <c r="O31" s="46">
        <v>0</v>
      </c>
      <c r="P31" s="46">
        <v>0</v>
      </c>
      <c r="Q31" s="46">
        <v>0</v>
      </c>
      <c r="R31" s="46">
        <v>0</v>
      </c>
      <c r="S31" s="46">
        <v>0</v>
      </c>
      <c r="T31" s="46">
        <v>0</v>
      </c>
      <c r="U31" s="46">
        <v>2</v>
      </c>
      <c r="V31" s="78"/>
      <c r="W31" s="46">
        <v>44</v>
      </c>
      <c r="X31" s="46"/>
      <c r="Y31" s="46">
        <v>40</v>
      </c>
      <c r="Z31" s="46">
        <v>1</v>
      </c>
      <c r="AA31" s="46">
        <v>0</v>
      </c>
      <c r="AB31" s="46">
        <v>1</v>
      </c>
      <c r="AC31" s="46">
        <v>1</v>
      </c>
      <c r="AD31" s="46">
        <v>0</v>
      </c>
      <c r="AE31" s="46">
        <v>0</v>
      </c>
      <c r="AF31" s="46">
        <v>0</v>
      </c>
      <c r="AG31" s="46"/>
      <c r="AH31" s="46">
        <v>0</v>
      </c>
      <c r="AI31" s="46"/>
      <c r="AJ31" s="46">
        <v>0</v>
      </c>
      <c r="AK31" s="46">
        <v>0</v>
      </c>
      <c r="AL31" s="46">
        <v>0</v>
      </c>
      <c r="AM31" s="46">
        <v>0</v>
      </c>
      <c r="AN31" s="46">
        <v>0</v>
      </c>
      <c r="AO31" s="46">
        <v>0</v>
      </c>
      <c r="AP31" s="46">
        <v>0</v>
      </c>
      <c r="AQ31" s="46">
        <v>0</v>
      </c>
      <c r="AR31" s="46">
        <v>0</v>
      </c>
      <c r="AS31" s="46">
        <v>0</v>
      </c>
      <c r="AT31" s="46">
        <v>0</v>
      </c>
      <c r="AU31" s="46">
        <v>0</v>
      </c>
      <c r="AV31" s="46">
        <v>0</v>
      </c>
      <c r="AW31" s="46">
        <v>1</v>
      </c>
      <c r="AX31" s="46">
        <v>0</v>
      </c>
      <c r="AY31" s="46">
        <v>0</v>
      </c>
      <c r="AZ31" s="46">
        <v>0</v>
      </c>
      <c r="BA31" s="46">
        <v>1</v>
      </c>
      <c r="BB31" s="46">
        <v>0</v>
      </c>
      <c r="BC31" s="46">
        <v>0</v>
      </c>
      <c r="BD31" s="46">
        <v>0</v>
      </c>
      <c r="BE31" s="46">
        <v>0</v>
      </c>
      <c r="BF31" s="46">
        <v>0</v>
      </c>
      <c r="BG31" s="46">
        <v>1</v>
      </c>
      <c r="BH31" s="46">
        <v>0</v>
      </c>
      <c r="BI31" s="46">
        <v>1</v>
      </c>
      <c r="BJ31" s="46">
        <v>1</v>
      </c>
      <c r="BK31" s="46">
        <v>0</v>
      </c>
      <c r="BL31" s="46">
        <v>0</v>
      </c>
      <c r="BM31" s="46">
        <v>0</v>
      </c>
      <c r="BN31" s="46">
        <v>0</v>
      </c>
      <c r="BO31" s="46">
        <v>1</v>
      </c>
      <c r="BP31" s="46">
        <v>0</v>
      </c>
      <c r="BQ31" s="46">
        <v>0</v>
      </c>
      <c r="BR31" s="46">
        <v>0</v>
      </c>
      <c r="BS31" s="46">
        <v>0</v>
      </c>
      <c r="BT31" s="46">
        <v>0</v>
      </c>
      <c r="BU31" s="46">
        <v>0</v>
      </c>
      <c r="BV31" s="46">
        <v>0</v>
      </c>
      <c r="BW31" s="46">
        <v>0</v>
      </c>
      <c r="BX31" s="46">
        <v>0</v>
      </c>
      <c r="BY31" s="46">
        <v>0</v>
      </c>
      <c r="BZ31" s="46">
        <v>0</v>
      </c>
      <c r="CA31" s="46">
        <v>0</v>
      </c>
      <c r="CB31" s="46">
        <v>0</v>
      </c>
      <c r="CC31" s="46">
        <v>0</v>
      </c>
    </row>
    <row r="32" spans="1:81">
      <c r="A32" s="24">
        <v>31</v>
      </c>
      <c r="B32" s="46"/>
      <c r="C32" s="46">
        <v>2</v>
      </c>
      <c r="D32" s="46"/>
      <c r="E32" s="46"/>
      <c r="F32" s="46">
        <v>4</v>
      </c>
      <c r="G32" s="46"/>
      <c r="H32" s="46"/>
      <c r="I32" s="46">
        <v>34</v>
      </c>
      <c r="J32" s="46"/>
      <c r="K32" s="46">
        <v>0</v>
      </c>
      <c r="L32" s="46">
        <v>26</v>
      </c>
      <c r="M32" s="46">
        <v>10</v>
      </c>
      <c r="N32" s="46">
        <v>30</v>
      </c>
      <c r="O32" s="46">
        <v>5</v>
      </c>
      <c r="P32" s="46">
        <v>15</v>
      </c>
      <c r="Q32" s="46">
        <v>15</v>
      </c>
      <c r="R32" s="46">
        <v>0</v>
      </c>
      <c r="S32" s="46">
        <v>0</v>
      </c>
      <c r="T32" s="46">
        <v>0</v>
      </c>
      <c r="U32" s="46">
        <v>0</v>
      </c>
      <c r="V32" s="78"/>
      <c r="W32" s="46">
        <v>41</v>
      </c>
      <c r="X32" s="46"/>
      <c r="Y32" s="46">
        <v>82</v>
      </c>
      <c r="Z32" s="46">
        <v>0</v>
      </c>
      <c r="AA32" s="46">
        <v>0</v>
      </c>
      <c r="AB32" s="46">
        <v>0</v>
      </c>
      <c r="AC32" s="46">
        <v>1</v>
      </c>
      <c r="AD32" s="46">
        <v>1</v>
      </c>
      <c r="AE32" s="46">
        <v>0</v>
      </c>
      <c r="AF32" s="46">
        <v>0</v>
      </c>
      <c r="AG32" s="46"/>
      <c r="AH32" s="46">
        <v>0</v>
      </c>
      <c r="AI32" s="46"/>
      <c r="AJ32" s="46">
        <v>0</v>
      </c>
      <c r="AK32" s="46">
        <v>0</v>
      </c>
      <c r="AL32" s="46">
        <v>0</v>
      </c>
      <c r="AM32" s="46">
        <v>0</v>
      </c>
      <c r="AN32" s="46">
        <v>1</v>
      </c>
      <c r="AO32" s="46">
        <v>0</v>
      </c>
      <c r="AP32" s="46">
        <v>0</v>
      </c>
      <c r="AQ32" s="46">
        <v>0</v>
      </c>
      <c r="AR32" s="46">
        <v>0</v>
      </c>
      <c r="AS32" s="46">
        <v>0</v>
      </c>
      <c r="AT32" s="46">
        <v>0</v>
      </c>
      <c r="AU32" s="46">
        <v>0</v>
      </c>
      <c r="AV32" s="46">
        <v>0</v>
      </c>
      <c r="AW32" s="46">
        <v>0</v>
      </c>
      <c r="AX32" s="46">
        <v>0</v>
      </c>
      <c r="AY32" s="46">
        <v>0</v>
      </c>
      <c r="AZ32" s="46">
        <v>0</v>
      </c>
      <c r="BA32" s="46">
        <v>0</v>
      </c>
      <c r="BB32" s="46">
        <v>0</v>
      </c>
      <c r="BC32" s="46">
        <v>0</v>
      </c>
      <c r="BD32" s="46">
        <v>1</v>
      </c>
      <c r="BE32" s="46">
        <v>0</v>
      </c>
      <c r="BF32" s="46">
        <v>1</v>
      </c>
      <c r="BG32" s="46">
        <v>1</v>
      </c>
      <c r="BH32" s="46">
        <v>0</v>
      </c>
      <c r="BI32" s="46">
        <v>1</v>
      </c>
      <c r="BJ32" s="46">
        <v>1</v>
      </c>
      <c r="BK32" s="46">
        <v>0</v>
      </c>
      <c r="BL32" s="46">
        <v>0</v>
      </c>
      <c r="BM32" s="46">
        <v>1</v>
      </c>
      <c r="BN32" s="46">
        <v>0</v>
      </c>
      <c r="BO32" s="46">
        <v>0</v>
      </c>
      <c r="BP32" s="46">
        <v>0</v>
      </c>
      <c r="BQ32" s="46">
        <v>0</v>
      </c>
      <c r="BR32" s="46">
        <v>0</v>
      </c>
      <c r="BS32" s="46">
        <v>0</v>
      </c>
      <c r="BT32" s="46">
        <v>0</v>
      </c>
      <c r="BU32" s="46">
        <v>0</v>
      </c>
      <c r="BV32" s="46">
        <v>0</v>
      </c>
      <c r="BW32" s="46">
        <v>0</v>
      </c>
      <c r="BX32" s="46">
        <v>0</v>
      </c>
      <c r="BY32" s="46">
        <v>0</v>
      </c>
      <c r="BZ32" s="46">
        <v>0</v>
      </c>
      <c r="CA32" s="46">
        <v>0</v>
      </c>
      <c r="CB32" s="46">
        <v>0</v>
      </c>
      <c r="CC32" s="46">
        <v>0</v>
      </c>
    </row>
    <row r="33" spans="1:81">
      <c r="A33" s="24">
        <v>32</v>
      </c>
      <c r="B33" s="46"/>
      <c r="C33" s="46">
        <v>2</v>
      </c>
      <c r="D33" s="46"/>
      <c r="E33" s="46"/>
      <c r="F33" s="46">
        <v>3</v>
      </c>
      <c r="G33" s="46"/>
      <c r="H33" s="46"/>
      <c r="I33" s="46">
        <v>30</v>
      </c>
      <c r="J33" s="46"/>
      <c r="K33" s="46">
        <v>0</v>
      </c>
      <c r="L33" s="46">
        <v>20</v>
      </c>
      <c r="M33" s="46">
        <v>10</v>
      </c>
      <c r="N33" s="46">
        <v>20</v>
      </c>
      <c r="O33" s="46">
        <v>0</v>
      </c>
      <c r="P33" s="46">
        <v>0</v>
      </c>
      <c r="Q33" s="46">
        <v>0</v>
      </c>
      <c r="R33" s="46">
        <v>20</v>
      </c>
      <c r="S33" s="46">
        <v>0</v>
      </c>
      <c r="T33" s="46">
        <v>10</v>
      </c>
      <c r="U33" s="46">
        <v>1</v>
      </c>
      <c r="V33" s="78"/>
      <c r="W33" s="46">
        <v>45</v>
      </c>
      <c r="X33" s="46"/>
      <c r="Y33" s="46">
        <v>63</v>
      </c>
      <c r="Z33" s="46">
        <v>0</v>
      </c>
      <c r="AA33" s="46">
        <v>0</v>
      </c>
      <c r="AB33" s="46">
        <v>0</v>
      </c>
      <c r="AC33" s="46">
        <v>0</v>
      </c>
      <c r="AD33" s="46">
        <v>1</v>
      </c>
      <c r="AE33" s="46">
        <v>0</v>
      </c>
      <c r="AF33" s="46">
        <v>0</v>
      </c>
      <c r="AG33" s="46"/>
      <c r="AH33" s="46">
        <v>0</v>
      </c>
      <c r="AI33" s="46"/>
      <c r="AJ33" s="46">
        <v>0</v>
      </c>
      <c r="AK33" s="46">
        <v>0</v>
      </c>
      <c r="AL33" s="46">
        <v>0</v>
      </c>
      <c r="AM33" s="46">
        <v>0</v>
      </c>
      <c r="AN33" s="46">
        <v>0</v>
      </c>
      <c r="AO33" s="46">
        <v>0</v>
      </c>
      <c r="AP33" s="46">
        <v>0</v>
      </c>
      <c r="AQ33" s="46">
        <v>0</v>
      </c>
      <c r="AR33" s="46">
        <v>0</v>
      </c>
      <c r="AS33" s="46">
        <v>0</v>
      </c>
      <c r="AT33" s="46">
        <v>0</v>
      </c>
      <c r="AU33" s="46">
        <v>0</v>
      </c>
      <c r="AV33" s="46">
        <v>0</v>
      </c>
      <c r="AW33" s="46">
        <v>0</v>
      </c>
      <c r="AX33" s="46">
        <v>0</v>
      </c>
      <c r="AY33" s="46">
        <v>0</v>
      </c>
      <c r="AZ33" s="46">
        <v>0</v>
      </c>
      <c r="BA33" s="46">
        <v>0</v>
      </c>
      <c r="BB33" s="46">
        <v>0</v>
      </c>
      <c r="BC33" s="46">
        <v>0</v>
      </c>
      <c r="BD33" s="46">
        <v>1</v>
      </c>
      <c r="BE33" s="46">
        <v>1</v>
      </c>
      <c r="BF33" s="46">
        <v>0</v>
      </c>
      <c r="BG33" s="46">
        <v>0</v>
      </c>
      <c r="BH33" s="46">
        <v>0</v>
      </c>
      <c r="BI33" s="46">
        <v>1</v>
      </c>
      <c r="BJ33" s="46">
        <v>1</v>
      </c>
      <c r="BK33" s="46">
        <v>0</v>
      </c>
      <c r="BL33" s="46">
        <v>0</v>
      </c>
      <c r="BM33" s="46">
        <v>1</v>
      </c>
      <c r="BN33" s="46">
        <v>0</v>
      </c>
      <c r="BO33" s="46">
        <v>0</v>
      </c>
      <c r="BP33" s="46">
        <v>0</v>
      </c>
      <c r="BQ33" s="46">
        <v>0</v>
      </c>
      <c r="BR33" s="46">
        <v>0</v>
      </c>
      <c r="BS33" s="46">
        <v>0</v>
      </c>
      <c r="BT33" s="46">
        <v>0</v>
      </c>
      <c r="BU33" s="46">
        <v>1</v>
      </c>
      <c r="BV33" s="46">
        <v>0</v>
      </c>
      <c r="BW33" s="46">
        <v>0</v>
      </c>
      <c r="BX33" s="46">
        <v>0</v>
      </c>
      <c r="BY33" s="46">
        <v>0</v>
      </c>
      <c r="BZ33" s="46">
        <v>0</v>
      </c>
      <c r="CA33" s="46">
        <v>0</v>
      </c>
      <c r="CB33" s="46">
        <v>0</v>
      </c>
      <c r="CC33" s="46">
        <v>0</v>
      </c>
    </row>
    <row r="34" spans="1:81">
      <c r="A34" s="24">
        <v>33</v>
      </c>
      <c r="B34" s="46"/>
      <c r="C34" s="46">
        <v>2</v>
      </c>
      <c r="D34" s="46"/>
      <c r="E34" s="46"/>
      <c r="F34" s="46">
        <v>2</v>
      </c>
      <c r="G34" s="46"/>
      <c r="H34" s="46"/>
      <c r="I34" s="46">
        <v>9</v>
      </c>
      <c r="J34" s="46"/>
      <c r="K34" s="46">
        <v>0</v>
      </c>
      <c r="L34" s="46">
        <v>0</v>
      </c>
      <c r="M34" s="46">
        <v>5</v>
      </c>
      <c r="N34" s="46">
        <v>40</v>
      </c>
      <c r="O34" s="46">
        <v>0</v>
      </c>
      <c r="P34" s="46">
        <v>0</v>
      </c>
      <c r="Q34" s="46">
        <v>0</v>
      </c>
      <c r="R34" s="46">
        <v>0</v>
      </c>
      <c r="S34" s="46">
        <v>0</v>
      </c>
      <c r="T34" s="46">
        <v>0</v>
      </c>
      <c r="U34" s="46">
        <v>2</v>
      </c>
      <c r="V34" s="78"/>
      <c r="W34" s="46">
        <v>20</v>
      </c>
      <c r="X34" s="46"/>
      <c r="Y34" s="46">
        <v>15</v>
      </c>
      <c r="Z34" s="46">
        <v>0</v>
      </c>
      <c r="AA34" s="46">
        <v>0</v>
      </c>
      <c r="AB34" s="46">
        <v>0</v>
      </c>
      <c r="AC34" s="46">
        <v>0</v>
      </c>
      <c r="AD34" s="46">
        <v>1</v>
      </c>
      <c r="AE34" s="46">
        <v>0</v>
      </c>
      <c r="AF34" s="46">
        <v>0</v>
      </c>
      <c r="AG34" s="46"/>
      <c r="AH34" s="46">
        <v>0</v>
      </c>
      <c r="AI34" s="46"/>
      <c r="AJ34" s="46">
        <v>0</v>
      </c>
      <c r="AK34" s="46">
        <v>0</v>
      </c>
      <c r="AL34" s="46">
        <v>0</v>
      </c>
      <c r="AM34" s="46">
        <v>0</v>
      </c>
      <c r="AN34" s="46">
        <v>0</v>
      </c>
      <c r="AO34" s="46">
        <v>0</v>
      </c>
      <c r="AP34" s="46">
        <v>0</v>
      </c>
      <c r="AQ34" s="46">
        <v>0</v>
      </c>
      <c r="AR34" s="46">
        <v>0</v>
      </c>
      <c r="AS34" s="46">
        <v>0</v>
      </c>
      <c r="AT34" s="46">
        <v>0</v>
      </c>
      <c r="AU34" s="46">
        <v>1</v>
      </c>
      <c r="AV34" s="46">
        <v>0</v>
      </c>
      <c r="AW34" s="46">
        <v>0</v>
      </c>
      <c r="AX34" s="46">
        <v>0</v>
      </c>
      <c r="AY34" s="46">
        <v>0</v>
      </c>
      <c r="AZ34" s="46">
        <v>0</v>
      </c>
      <c r="BA34" s="46">
        <v>0</v>
      </c>
      <c r="BB34" s="46">
        <v>0</v>
      </c>
      <c r="BC34" s="46">
        <v>0</v>
      </c>
      <c r="BD34" s="46">
        <v>0</v>
      </c>
      <c r="BE34" s="46">
        <v>0</v>
      </c>
      <c r="BF34" s="46">
        <v>0</v>
      </c>
      <c r="BG34" s="46">
        <v>1</v>
      </c>
      <c r="BH34" s="46">
        <v>0</v>
      </c>
      <c r="BI34" s="46">
        <v>0</v>
      </c>
      <c r="BJ34" s="46">
        <v>0</v>
      </c>
      <c r="BK34" s="46">
        <v>0</v>
      </c>
      <c r="BL34" s="46">
        <v>0</v>
      </c>
      <c r="BM34" s="46">
        <v>0</v>
      </c>
      <c r="BN34" s="46">
        <v>0</v>
      </c>
      <c r="BO34" s="46">
        <v>0</v>
      </c>
      <c r="BP34" s="46">
        <v>0</v>
      </c>
      <c r="BQ34" s="46">
        <v>0</v>
      </c>
      <c r="BR34" s="46">
        <v>1</v>
      </c>
      <c r="BS34" s="46">
        <v>1</v>
      </c>
      <c r="BT34" s="46">
        <v>0</v>
      </c>
      <c r="BU34" s="46">
        <v>0</v>
      </c>
      <c r="BV34" s="46">
        <v>0</v>
      </c>
      <c r="BW34" s="46">
        <v>0</v>
      </c>
      <c r="BX34" s="46">
        <v>1</v>
      </c>
      <c r="BY34" s="46">
        <v>0</v>
      </c>
      <c r="BZ34" s="46">
        <v>0</v>
      </c>
      <c r="CA34" s="46">
        <v>0</v>
      </c>
      <c r="CB34" s="46">
        <v>0</v>
      </c>
      <c r="CC34" s="46">
        <v>0</v>
      </c>
    </row>
    <row r="35" spans="1:81">
      <c r="A35" s="24">
        <v>34</v>
      </c>
      <c r="B35" s="46"/>
      <c r="C35" s="46">
        <v>2</v>
      </c>
      <c r="D35" s="46"/>
      <c r="E35" s="46"/>
      <c r="F35" s="46">
        <v>3</v>
      </c>
      <c r="G35" s="46"/>
      <c r="H35" s="46"/>
      <c r="I35" s="46">
        <v>16</v>
      </c>
      <c r="J35" s="46"/>
      <c r="K35" s="46">
        <v>0</v>
      </c>
      <c r="L35" s="46">
        <v>0</v>
      </c>
      <c r="M35" s="46">
        <v>15</v>
      </c>
      <c r="N35" s="46">
        <v>15</v>
      </c>
      <c r="O35" s="46">
        <v>0</v>
      </c>
      <c r="P35" s="46">
        <v>0</v>
      </c>
      <c r="Q35" s="46">
        <v>0</v>
      </c>
      <c r="R35" s="46">
        <v>0</v>
      </c>
      <c r="S35" s="46">
        <v>0</v>
      </c>
      <c r="T35" s="46">
        <v>40</v>
      </c>
      <c r="U35" s="46">
        <v>9</v>
      </c>
      <c r="V35" s="78"/>
      <c r="W35" s="46">
        <v>44</v>
      </c>
      <c r="X35" s="46"/>
      <c r="Y35" s="46">
        <v>74</v>
      </c>
      <c r="Z35" s="46">
        <v>0</v>
      </c>
      <c r="AA35" s="46">
        <v>1</v>
      </c>
      <c r="AB35" s="46">
        <v>0</v>
      </c>
      <c r="AC35" s="46">
        <v>0</v>
      </c>
      <c r="AD35" s="46">
        <v>0</v>
      </c>
      <c r="AE35" s="46">
        <v>0</v>
      </c>
      <c r="AF35" s="46">
        <v>0</v>
      </c>
      <c r="AG35" s="46"/>
      <c r="AH35" s="46">
        <v>0</v>
      </c>
      <c r="AI35" s="46"/>
      <c r="AJ35" s="46">
        <v>0</v>
      </c>
      <c r="AK35" s="46">
        <v>0</v>
      </c>
      <c r="AL35" s="46">
        <v>0</v>
      </c>
      <c r="AM35" s="46">
        <v>0</v>
      </c>
      <c r="AN35" s="46">
        <v>0</v>
      </c>
      <c r="AO35" s="46">
        <v>0</v>
      </c>
      <c r="AP35" s="46">
        <v>0</v>
      </c>
      <c r="AQ35" s="46">
        <v>0</v>
      </c>
      <c r="AR35" s="46">
        <v>0</v>
      </c>
      <c r="AS35" s="46">
        <v>0</v>
      </c>
      <c r="AT35" s="46">
        <v>0</v>
      </c>
      <c r="AU35" s="46">
        <v>0</v>
      </c>
      <c r="AV35" s="46">
        <v>0</v>
      </c>
      <c r="AW35" s="46">
        <v>1</v>
      </c>
      <c r="AX35" s="46">
        <v>0</v>
      </c>
      <c r="AY35" s="46">
        <v>0</v>
      </c>
      <c r="AZ35" s="46">
        <v>0</v>
      </c>
      <c r="BA35" s="46">
        <v>0</v>
      </c>
      <c r="BB35" s="46">
        <v>0</v>
      </c>
      <c r="BC35" s="46">
        <v>0</v>
      </c>
      <c r="BD35" s="46">
        <v>1</v>
      </c>
      <c r="BE35" s="46">
        <v>0</v>
      </c>
      <c r="BF35" s="46">
        <v>1</v>
      </c>
      <c r="BG35" s="46">
        <v>1</v>
      </c>
      <c r="BH35" s="46">
        <v>0</v>
      </c>
      <c r="BI35" s="46">
        <v>1</v>
      </c>
      <c r="BJ35" s="46">
        <v>0</v>
      </c>
      <c r="BK35" s="46">
        <v>0</v>
      </c>
      <c r="BL35" s="46">
        <v>0</v>
      </c>
      <c r="BM35" s="46">
        <v>0</v>
      </c>
      <c r="BN35" s="46">
        <v>1</v>
      </c>
      <c r="BO35" s="46">
        <v>0</v>
      </c>
      <c r="BP35" s="46">
        <v>0</v>
      </c>
      <c r="BQ35" s="46">
        <v>0</v>
      </c>
      <c r="BR35" s="46">
        <v>0</v>
      </c>
      <c r="BS35" s="46">
        <v>0</v>
      </c>
      <c r="BT35" s="46">
        <v>0</v>
      </c>
      <c r="BU35" s="46">
        <v>0</v>
      </c>
      <c r="BV35" s="46">
        <v>0</v>
      </c>
      <c r="BW35" s="46">
        <v>0</v>
      </c>
      <c r="BX35" s="46">
        <v>1</v>
      </c>
      <c r="BY35" s="46">
        <v>0</v>
      </c>
      <c r="BZ35" s="46">
        <v>0</v>
      </c>
      <c r="CA35" s="46">
        <v>0</v>
      </c>
      <c r="CB35" s="46">
        <v>0</v>
      </c>
      <c r="CC35" s="46">
        <v>0</v>
      </c>
    </row>
    <row r="36" spans="1:81">
      <c r="A36" s="24">
        <v>35</v>
      </c>
      <c r="B36" s="46"/>
      <c r="C36" s="46">
        <v>2</v>
      </c>
      <c r="D36" s="46"/>
      <c r="E36" s="46"/>
      <c r="F36" s="46">
        <v>3</v>
      </c>
      <c r="G36" s="46"/>
      <c r="H36" s="46"/>
      <c r="I36" s="46">
        <v>0</v>
      </c>
      <c r="J36" s="46"/>
      <c r="K36" s="46">
        <v>0</v>
      </c>
      <c r="L36" s="46">
        <v>0</v>
      </c>
      <c r="M36" s="46">
        <v>10</v>
      </c>
      <c r="N36" s="46">
        <v>15</v>
      </c>
      <c r="O36" s="46">
        <v>0</v>
      </c>
      <c r="P36" s="46">
        <v>0</v>
      </c>
      <c r="Q36" s="46">
        <v>0</v>
      </c>
      <c r="R36" s="46">
        <v>0</v>
      </c>
      <c r="S36" s="46">
        <v>55</v>
      </c>
      <c r="T36" s="46">
        <v>0</v>
      </c>
      <c r="U36" s="46">
        <v>2</v>
      </c>
      <c r="V36" s="78"/>
      <c r="W36" s="46">
        <v>24</v>
      </c>
      <c r="X36" s="46"/>
      <c r="Y36" s="46">
        <v>33</v>
      </c>
      <c r="Z36" s="46">
        <v>1</v>
      </c>
      <c r="AA36" s="46">
        <v>1</v>
      </c>
      <c r="AB36" s="46">
        <v>1</v>
      </c>
      <c r="AC36" s="46">
        <v>0</v>
      </c>
      <c r="AD36" s="46">
        <v>1</v>
      </c>
      <c r="AE36" s="46">
        <v>0</v>
      </c>
      <c r="AF36" s="46">
        <v>0</v>
      </c>
      <c r="AG36" s="46"/>
      <c r="AH36" s="46">
        <v>0</v>
      </c>
      <c r="AI36" s="46"/>
      <c r="AJ36" s="46">
        <v>0</v>
      </c>
      <c r="AK36" s="46">
        <v>0</v>
      </c>
      <c r="AL36" s="46">
        <v>0</v>
      </c>
      <c r="AM36" s="46">
        <v>0</v>
      </c>
      <c r="AN36" s="46">
        <v>0</v>
      </c>
      <c r="AO36" s="46">
        <v>0</v>
      </c>
      <c r="AP36" s="46">
        <v>0</v>
      </c>
      <c r="AQ36" s="46">
        <v>0</v>
      </c>
      <c r="AR36" s="46">
        <v>0</v>
      </c>
      <c r="AS36" s="46">
        <v>0</v>
      </c>
      <c r="AT36" s="46">
        <v>0</v>
      </c>
      <c r="AU36" s="46">
        <v>0</v>
      </c>
      <c r="AV36" s="46">
        <v>0</v>
      </c>
      <c r="AW36" s="46">
        <v>0</v>
      </c>
      <c r="AX36" s="46">
        <v>0</v>
      </c>
      <c r="AY36" s="46">
        <v>0</v>
      </c>
      <c r="AZ36" s="46">
        <v>0</v>
      </c>
      <c r="BA36" s="46">
        <v>0</v>
      </c>
      <c r="BB36" s="46">
        <v>0</v>
      </c>
      <c r="BC36" s="46">
        <v>0</v>
      </c>
      <c r="BD36" s="46">
        <v>1</v>
      </c>
      <c r="BE36" s="46">
        <v>0</v>
      </c>
      <c r="BF36" s="46">
        <v>0</v>
      </c>
      <c r="BG36" s="46">
        <v>1</v>
      </c>
      <c r="BH36" s="46">
        <v>0</v>
      </c>
      <c r="BI36" s="46">
        <v>0</v>
      </c>
      <c r="BJ36" s="46">
        <v>1</v>
      </c>
      <c r="BK36" s="46">
        <v>0</v>
      </c>
      <c r="BL36" s="46">
        <v>0</v>
      </c>
      <c r="BM36" s="46">
        <v>1</v>
      </c>
      <c r="BN36" s="46">
        <v>0</v>
      </c>
      <c r="BO36" s="46">
        <v>1</v>
      </c>
      <c r="BP36" s="46">
        <v>1</v>
      </c>
      <c r="BQ36" s="46">
        <v>1</v>
      </c>
      <c r="BR36" s="46">
        <v>0</v>
      </c>
      <c r="BS36" s="46">
        <v>0</v>
      </c>
      <c r="BT36" s="46">
        <v>0</v>
      </c>
      <c r="BU36" s="46">
        <v>0</v>
      </c>
      <c r="BV36" s="46">
        <v>1</v>
      </c>
      <c r="BW36" s="46">
        <v>0</v>
      </c>
      <c r="BX36" s="46">
        <v>0</v>
      </c>
      <c r="BY36" s="46">
        <v>1</v>
      </c>
      <c r="BZ36" s="46">
        <v>1</v>
      </c>
      <c r="CA36" s="46">
        <v>1</v>
      </c>
      <c r="CB36" s="46">
        <v>0</v>
      </c>
      <c r="CC36" s="46">
        <v>0</v>
      </c>
    </row>
    <row r="37" spans="1:81">
      <c r="A37" s="24">
        <v>36</v>
      </c>
      <c r="B37" s="46"/>
      <c r="C37" s="46">
        <v>2</v>
      </c>
      <c r="D37" s="46"/>
      <c r="E37" s="46"/>
      <c r="F37" s="46">
        <v>3</v>
      </c>
      <c r="G37" s="46"/>
      <c r="H37" s="46"/>
      <c r="I37" s="46">
        <v>14</v>
      </c>
      <c r="J37" s="46"/>
      <c r="K37" s="46">
        <v>0</v>
      </c>
      <c r="L37" s="46">
        <v>33</v>
      </c>
      <c r="M37" s="46">
        <v>20</v>
      </c>
      <c r="N37" s="46">
        <v>30</v>
      </c>
      <c r="O37" s="46">
        <v>0</v>
      </c>
      <c r="P37" s="46">
        <v>0</v>
      </c>
      <c r="Q37" s="46">
        <v>0</v>
      </c>
      <c r="R37" s="46">
        <v>0</v>
      </c>
      <c r="S37" s="46">
        <v>0</v>
      </c>
      <c r="T37" s="46">
        <v>0</v>
      </c>
      <c r="U37" s="46">
        <v>2</v>
      </c>
      <c r="V37" s="78"/>
      <c r="W37" s="46">
        <v>57</v>
      </c>
      <c r="X37" s="46"/>
      <c r="Y37" s="46">
        <v>61</v>
      </c>
      <c r="Z37" s="46">
        <v>0</v>
      </c>
      <c r="AA37" s="46">
        <v>0</v>
      </c>
      <c r="AB37" s="46">
        <v>0</v>
      </c>
      <c r="AC37" s="46">
        <v>1</v>
      </c>
      <c r="AD37" s="46">
        <v>1</v>
      </c>
      <c r="AE37" s="46">
        <v>0</v>
      </c>
      <c r="AF37" s="46">
        <v>0</v>
      </c>
      <c r="AG37" s="46"/>
      <c r="AH37" s="46">
        <v>0</v>
      </c>
      <c r="AI37" s="46"/>
      <c r="AJ37" s="46">
        <v>0</v>
      </c>
      <c r="AK37" s="46">
        <v>0</v>
      </c>
      <c r="AL37" s="46">
        <v>0</v>
      </c>
      <c r="AM37" s="46">
        <v>0</v>
      </c>
      <c r="AN37" s="46">
        <v>0</v>
      </c>
      <c r="AO37" s="46">
        <v>0</v>
      </c>
      <c r="AP37" s="46">
        <v>0</v>
      </c>
      <c r="AQ37" s="46">
        <v>0</v>
      </c>
      <c r="AR37" s="46">
        <v>0</v>
      </c>
      <c r="AS37" s="46">
        <v>0</v>
      </c>
      <c r="AT37" s="46">
        <v>0</v>
      </c>
      <c r="AU37" s="46">
        <v>0</v>
      </c>
      <c r="AV37" s="46">
        <v>1</v>
      </c>
      <c r="AW37" s="46">
        <v>0</v>
      </c>
      <c r="AX37" s="46">
        <v>0</v>
      </c>
      <c r="AY37" s="46">
        <v>0</v>
      </c>
      <c r="AZ37" s="46">
        <v>0</v>
      </c>
      <c r="BA37" s="46">
        <v>0</v>
      </c>
      <c r="BB37" s="46">
        <v>0</v>
      </c>
      <c r="BC37" s="46">
        <v>0</v>
      </c>
      <c r="BD37" s="46">
        <v>0</v>
      </c>
      <c r="BE37" s="46">
        <v>0</v>
      </c>
      <c r="BF37" s="46">
        <v>0</v>
      </c>
      <c r="BG37" s="46">
        <v>1</v>
      </c>
      <c r="BH37" s="46">
        <v>0</v>
      </c>
      <c r="BI37" s="46">
        <v>1</v>
      </c>
      <c r="BJ37" s="46">
        <v>1</v>
      </c>
      <c r="BK37" s="46">
        <v>0</v>
      </c>
      <c r="BL37" s="46">
        <v>0</v>
      </c>
      <c r="BM37" s="46">
        <v>1</v>
      </c>
      <c r="BN37" s="46">
        <v>1</v>
      </c>
      <c r="BO37" s="46">
        <v>0</v>
      </c>
      <c r="BP37" s="46">
        <v>0</v>
      </c>
      <c r="BQ37" s="46">
        <v>1</v>
      </c>
      <c r="BR37" s="46">
        <v>0</v>
      </c>
      <c r="BS37" s="46">
        <v>0</v>
      </c>
      <c r="BT37" s="46">
        <v>0</v>
      </c>
      <c r="BU37" s="46">
        <v>0</v>
      </c>
      <c r="BV37" s="46">
        <v>1</v>
      </c>
      <c r="BW37" s="46">
        <v>0</v>
      </c>
      <c r="BX37" s="46">
        <v>1</v>
      </c>
      <c r="BY37" s="46">
        <v>0</v>
      </c>
      <c r="BZ37" s="46">
        <v>0</v>
      </c>
      <c r="CA37" s="46">
        <v>0</v>
      </c>
      <c r="CB37" s="46">
        <v>0</v>
      </c>
      <c r="CC37" s="46">
        <v>0</v>
      </c>
    </row>
    <row r="38" spans="1:81">
      <c r="A38" s="24">
        <v>37</v>
      </c>
      <c r="B38" s="46"/>
      <c r="C38" s="46">
        <v>2</v>
      </c>
      <c r="D38" s="46"/>
      <c r="E38" s="46"/>
      <c r="F38" s="46">
        <v>4</v>
      </c>
      <c r="G38" s="46"/>
      <c r="H38" s="46"/>
      <c r="I38" s="46">
        <v>16</v>
      </c>
      <c r="J38" s="46"/>
      <c r="K38" s="46">
        <v>0</v>
      </c>
      <c r="L38" s="46">
        <v>43</v>
      </c>
      <c r="M38" s="46">
        <v>5</v>
      </c>
      <c r="N38" s="46">
        <v>20</v>
      </c>
      <c r="O38" s="46">
        <v>0</v>
      </c>
      <c r="P38" s="46">
        <v>0</v>
      </c>
      <c r="Q38" s="46">
        <v>0</v>
      </c>
      <c r="R38" s="46">
        <v>10</v>
      </c>
      <c r="S38" s="46">
        <v>15</v>
      </c>
      <c r="T38" s="46">
        <v>20</v>
      </c>
      <c r="U38" s="46">
        <v>2</v>
      </c>
      <c r="V38" s="78"/>
      <c r="W38" s="46">
        <v>14</v>
      </c>
      <c r="X38" s="46"/>
      <c r="Y38" s="46">
        <v>18</v>
      </c>
      <c r="Z38" s="46">
        <v>0</v>
      </c>
      <c r="AA38" s="46">
        <v>1</v>
      </c>
      <c r="AB38" s="46">
        <v>0</v>
      </c>
      <c r="AC38" s="46">
        <v>0</v>
      </c>
      <c r="AD38" s="46">
        <v>0</v>
      </c>
      <c r="AE38" s="46">
        <v>0</v>
      </c>
      <c r="AF38" s="46">
        <v>0</v>
      </c>
      <c r="AG38" s="46"/>
      <c r="AH38" s="46">
        <v>0</v>
      </c>
      <c r="AI38" s="46"/>
      <c r="AJ38" s="46">
        <v>0</v>
      </c>
      <c r="AK38" s="46">
        <v>0</v>
      </c>
      <c r="AL38" s="46">
        <v>0</v>
      </c>
      <c r="AM38" s="46">
        <v>0</v>
      </c>
      <c r="AN38" s="46">
        <v>0</v>
      </c>
      <c r="AO38" s="46">
        <v>0</v>
      </c>
      <c r="AP38" s="46">
        <v>0</v>
      </c>
      <c r="AQ38" s="46">
        <v>0</v>
      </c>
      <c r="AR38" s="46">
        <v>0</v>
      </c>
      <c r="AS38" s="46">
        <v>0</v>
      </c>
      <c r="AT38" s="46">
        <v>0</v>
      </c>
      <c r="AU38" s="46">
        <v>0</v>
      </c>
      <c r="AV38" s="46">
        <v>0</v>
      </c>
      <c r="AW38" s="46">
        <v>0</v>
      </c>
      <c r="AX38" s="46">
        <v>0</v>
      </c>
      <c r="AY38" s="46">
        <v>0</v>
      </c>
      <c r="AZ38" s="46">
        <v>0</v>
      </c>
      <c r="BA38" s="46">
        <v>1</v>
      </c>
      <c r="BB38" s="46">
        <v>0</v>
      </c>
      <c r="BC38" s="46">
        <v>0</v>
      </c>
      <c r="BD38" s="46">
        <v>1</v>
      </c>
      <c r="BE38" s="46">
        <v>1</v>
      </c>
      <c r="BF38" s="46">
        <v>0</v>
      </c>
      <c r="BG38" s="46">
        <v>1</v>
      </c>
      <c r="BH38" s="46">
        <v>0</v>
      </c>
      <c r="BI38" s="46">
        <v>1</v>
      </c>
      <c r="BJ38" s="46">
        <v>0</v>
      </c>
      <c r="BK38" s="46">
        <v>0</v>
      </c>
      <c r="BL38" s="46">
        <v>0</v>
      </c>
      <c r="BM38" s="46">
        <v>1</v>
      </c>
      <c r="BN38" s="46">
        <v>0</v>
      </c>
      <c r="BO38" s="46">
        <v>0</v>
      </c>
      <c r="BP38" s="46">
        <v>0</v>
      </c>
      <c r="BQ38" s="46">
        <v>1</v>
      </c>
      <c r="BR38" s="46">
        <v>0</v>
      </c>
      <c r="BS38" s="46">
        <v>0</v>
      </c>
      <c r="BT38" s="46">
        <v>0</v>
      </c>
      <c r="BU38" s="46">
        <v>0</v>
      </c>
      <c r="BV38" s="46">
        <v>0</v>
      </c>
      <c r="BW38" s="46">
        <v>0</v>
      </c>
      <c r="BX38" s="46">
        <v>0</v>
      </c>
      <c r="BY38" s="46">
        <v>0</v>
      </c>
      <c r="BZ38" s="46">
        <v>0</v>
      </c>
      <c r="CA38" s="46">
        <v>0</v>
      </c>
      <c r="CB38" s="46">
        <v>0</v>
      </c>
      <c r="CC38" s="46">
        <v>0</v>
      </c>
    </row>
    <row r="39" spans="1:81">
      <c r="A39" s="24">
        <v>38</v>
      </c>
      <c r="B39" s="46"/>
      <c r="C39" s="46">
        <v>2</v>
      </c>
      <c r="D39" s="46"/>
      <c r="E39" s="46"/>
      <c r="F39" s="46">
        <v>1</v>
      </c>
      <c r="G39" s="46"/>
      <c r="H39" s="46"/>
      <c r="I39" s="46">
        <v>10</v>
      </c>
      <c r="J39" s="46"/>
      <c r="K39" s="46">
        <v>0</v>
      </c>
      <c r="L39" s="46">
        <v>0</v>
      </c>
      <c r="M39" s="46">
        <v>0</v>
      </c>
      <c r="N39" s="46">
        <v>0</v>
      </c>
      <c r="O39" s="46">
        <v>0</v>
      </c>
      <c r="P39" s="46">
        <v>0</v>
      </c>
      <c r="Q39" s="46">
        <v>0</v>
      </c>
      <c r="R39" s="46">
        <v>0</v>
      </c>
      <c r="S39" s="46">
        <v>0</v>
      </c>
      <c r="T39" s="46">
        <v>0</v>
      </c>
      <c r="U39" s="46">
        <v>0</v>
      </c>
      <c r="V39" s="78"/>
      <c r="W39" s="46">
        <v>0</v>
      </c>
      <c r="X39" s="46"/>
      <c r="Y39" s="46">
        <v>0</v>
      </c>
      <c r="Z39" s="46">
        <v>0</v>
      </c>
      <c r="AA39" s="46">
        <v>1</v>
      </c>
      <c r="AB39" s="46">
        <v>1</v>
      </c>
      <c r="AC39" s="46">
        <v>0</v>
      </c>
      <c r="AD39" s="46">
        <v>0</v>
      </c>
      <c r="AE39" s="46">
        <v>0</v>
      </c>
      <c r="AF39" s="46">
        <v>0</v>
      </c>
      <c r="AG39" s="46"/>
      <c r="AH39" s="46">
        <v>0</v>
      </c>
      <c r="AI39" s="46"/>
      <c r="AJ39" s="46">
        <v>0</v>
      </c>
      <c r="AK39" s="46">
        <v>0</v>
      </c>
      <c r="AL39" s="46">
        <v>0</v>
      </c>
      <c r="AM39" s="46">
        <v>0</v>
      </c>
      <c r="AN39" s="46">
        <v>0</v>
      </c>
      <c r="AO39" s="46">
        <v>0</v>
      </c>
      <c r="AP39" s="46">
        <v>0</v>
      </c>
      <c r="AQ39" s="46">
        <v>0</v>
      </c>
      <c r="AR39" s="46">
        <v>0</v>
      </c>
      <c r="AS39" s="46">
        <v>0</v>
      </c>
      <c r="AT39" s="46">
        <v>0</v>
      </c>
      <c r="AU39" s="46">
        <v>0</v>
      </c>
      <c r="AV39" s="46">
        <v>0</v>
      </c>
      <c r="AW39" s="46">
        <v>0</v>
      </c>
      <c r="AX39" s="46">
        <v>0</v>
      </c>
      <c r="AY39" s="46">
        <v>0</v>
      </c>
      <c r="AZ39" s="46">
        <v>0</v>
      </c>
      <c r="BA39" s="46">
        <v>0</v>
      </c>
      <c r="BB39" s="46">
        <v>0</v>
      </c>
      <c r="BC39" s="46">
        <v>0</v>
      </c>
      <c r="BD39" s="46">
        <v>1</v>
      </c>
      <c r="BE39" s="46">
        <v>0</v>
      </c>
      <c r="BF39" s="46">
        <v>1</v>
      </c>
      <c r="BG39" s="46">
        <v>1</v>
      </c>
      <c r="BH39" s="46">
        <v>1</v>
      </c>
      <c r="BI39" s="46">
        <v>1</v>
      </c>
      <c r="BJ39" s="46">
        <v>0</v>
      </c>
      <c r="BK39" s="46">
        <v>0</v>
      </c>
      <c r="BL39" s="46">
        <v>1</v>
      </c>
      <c r="BM39" s="46">
        <v>0</v>
      </c>
      <c r="BN39" s="46">
        <v>1</v>
      </c>
      <c r="BO39" s="46">
        <v>0</v>
      </c>
      <c r="BP39" s="46">
        <v>0</v>
      </c>
      <c r="BQ39" s="46">
        <v>0</v>
      </c>
      <c r="BR39" s="46">
        <v>0</v>
      </c>
      <c r="BS39" s="46">
        <v>0</v>
      </c>
      <c r="BT39" s="46">
        <v>1</v>
      </c>
      <c r="BU39" s="46">
        <v>0</v>
      </c>
      <c r="BV39" s="46">
        <v>0</v>
      </c>
      <c r="BW39" s="46">
        <v>0</v>
      </c>
      <c r="BX39" s="46">
        <v>0</v>
      </c>
      <c r="BY39" s="46">
        <v>0</v>
      </c>
      <c r="BZ39" s="46">
        <v>0</v>
      </c>
      <c r="CA39" s="46">
        <v>0</v>
      </c>
      <c r="CB39" s="46">
        <v>0</v>
      </c>
      <c r="CC39" s="46">
        <v>0</v>
      </c>
    </row>
    <row r="40" spans="1:81">
      <c r="A40" s="24">
        <v>39</v>
      </c>
      <c r="B40" s="46"/>
      <c r="C40" s="46">
        <v>2</v>
      </c>
      <c r="D40" s="46"/>
      <c r="E40" s="46"/>
      <c r="F40" s="46">
        <v>4</v>
      </c>
      <c r="G40" s="46"/>
      <c r="H40" s="46"/>
      <c r="I40" s="46">
        <v>0</v>
      </c>
      <c r="J40" s="46"/>
      <c r="K40" s="46">
        <v>10</v>
      </c>
      <c r="L40" s="46">
        <v>87</v>
      </c>
      <c r="M40" s="46">
        <v>10</v>
      </c>
      <c r="N40" s="46">
        <v>15</v>
      </c>
      <c r="O40" s="46">
        <v>20</v>
      </c>
      <c r="P40" s="46">
        <v>10</v>
      </c>
      <c r="Q40" s="46">
        <v>0</v>
      </c>
      <c r="R40" s="46">
        <v>0</v>
      </c>
      <c r="S40" s="46">
        <v>10</v>
      </c>
      <c r="T40" s="46">
        <v>0</v>
      </c>
      <c r="U40" s="46">
        <v>7</v>
      </c>
      <c r="V40" s="78"/>
      <c r="W40" s="46">
        <v>24</v>
      </c>
      <c r="X40" s="46"/>
      <c r="Y40" s="46">
        <v>20</v>
      </c>
      <c r="Z40" s="46">
        <v>1</v>
      </c>
      <c r="AA40" s="46">
        <v>1</v>
      </c>
      <c r="AB40" s="46">
        <v>0</v>
      </c>
      <c r="AC40" s="46">
        <v>1</v>
      </c>
      <c r="AD40" s="46">
        <v>0</v>
      </c>
      <c r="AE40" s="46">
        <v>0</v>
      </c>
      <c r="AF40" s="46">
        <v>0</v>
      </c>
      <c r="AG40" s="46"/>
      <c r="AH40" s="46">
        <v>0</v>
      </c>
      <c r="AI40" s="46"/>
      <c r="AJ40" s="46">
        <v>0</v>
      </c>
      <c r="AK40" s="46">
        <v>0</v>
      </c>
      <c r="AL40" s="46">
        <v>0</v>
      </c>
      <c r="AM40" s="46">
        <v>0</v>
      </c>
      <c r="AN40" s="46">
        <v>0</v>
      </c>
      <c r="AO40" s="46">
        <v>0</v>
      </c>
      <c r="AP40" s="46">
        <v>0</v>
      </c>
      <c r="AQ40" s="46">
        <v>0</v>
      </c>
      <c r="AR40" s="46">
        <v>0</v>
      </c>
      <c r="AS40" s="46">
        <v>0</v>
      </c>
      <c r="AT40" s="46">
        <v>0</v>
      </c>
      <c r="AU40" s="46">
        <v>0</v>
      </c>
      <c r="AV40" s="46">
        <v>0</v>
      </c>
      <c r="AW40" s="46">
        <v>0</v>
      </c>
      <c r="AX40" s="46">
        <v>0</v>
      </c>
      <c r="AY40" s="46">
        <v>0</v>
      </c>
      <c r="AZ40" s="46">
        <v>0</v>
      </c>
      <c r="BA40" s="46">
        <v>0</v>
      </c>
      <c r="BB40" s="46">
        <v>0</v>
      </c>
      <c r="BC40" s="46">
        <v>0</v>
      </c>
      <c r="BD40" s="46">
        <v>1</v>
      </c>
      <c r="BE40" s="46">
        <v>0</v>
      </c>
      <c r="BF40" s="46">
        <v>0</v>
      </c>
      <c r="BG40" s="46">
        <v>0</v>
      </c>
      <c r="BH40" s="46">
        <v>0</v>
      </c>
      <c r="BI40" s="46">
        <v>1</v>
      </c>
      <c r="BJ40" s="46">
        <v>0</v>
      </c>
      <c r="BK40" s="46">
        <v>1</v>
      </c>
      <c r="BL40" s="46">
        <v>0</v>
      </c>
      <c r="BM40" s="46">
        <v>0</v>
      </c>
      <c r="BN40" s="46">
        <v>1</v>
      </c>
      <c r="BO40" s="46">
        <v>0</v>
      </c>
      <c r="BP40" s="46">
        <v>0</v>
      </c>
      <c r="BQ40" s="46">
        <v>0</v>
      </c>
      <c r="BR40" s="46">
        <v>0</v>
      </c>
      <c r="BS40" s="46">
        <v>1</v>
      </c>
      <c r="BT40" s="46">
        <v>0</v>
      </c>
      <c r="BU40" s="46">
        <v>0</v>
      </c>
      <c r="BV40" s="46">
        <v>0</v>
      </c>
      <c r="BW40" s="46">
        <v>0</v>
      </c>
      <c r="BX40" s="46">
        <v>0</v>
      </c>
      <c r="BY40" s="46">
        <v>0</v>
      </c>
      <c r="BZ40" s="46">
        <v>0</v>
      </c>
      <c r="CA40" s="46">
        <v>0</v>
      </c>
      <c r="CB40" s="46">
        <v>0</v>
      </c>
      <c r="CC40" s="46">
        <v>0</v>
      </c>
    </row>
    <row r="41" spans="1:81">
      <c r="A41" s="24">
        <v>40</v>
      </c>
      <c r="B41" s="46"/>
      <c r="C41" s="46">
        <v>2</v>
      </c>
      <c r="D41" s="46"/>
      <c r="E41" s="46"/>
      <c r="F41" s="46">
        <v>3</v>
      </c>
      <c r="G41" s="46"/>
      <c r="H41" s="46"/>
      <c r="I41" s="46">
        <v>10</v>
      </c>
      <c r="J41" s="46"/>
      <c r="K41" s="46">
        <v>0</v>
      </c>
      <c r="L41" s="46">
        <v>9</v>
      </c>
      <c r="M41" s="46">
        <v>15</v>
      </c>
      <c r="N41" s="46">
        <v>20</v>
      </c>
      <c r="O41" s="46">
        <v>0</v>
      </c>
      <c r="P41" s="46">
        <v>10</v>
      </c>
      <c r="Q41" s="46">
        <v>20</v>
      </c>
      <c r="R41" s="46">
        <v>0</v>
      </c>
      <c r="S41" s="46">
        <v>0</v>
      </c>
      <c r="T41" s="46">
        <v>0</v>
      </c>
      <c r="U41" s="46">
        <v>4</v>
      </c>
      <c r="V41" s="78"/>
      <c r="W41" s="46">
        <v>35</v>
      </c>
      <c r="X41" s="46"/>
      <c r="Y41" s="46">
        <v>51</v>
      </c>
      <c r="Z41" s="46">
        <v>1</v>
      </c>
      <c r="AA41" s="46">
        <v>0</v>
      </c>
      <c r="AB41" s="46">
        <v>0</v>
      </c>
      <c r="AC41" s="46">
        <v>0</v>
      </c>
      <c r="AD41" s="46">
        <v>0</v>
      </c>
      <c r="AE41" s="46">
        <v>0</v>
      </c>
      <c r="AF41" s="46">
        <v>0</v>
      </c>
      <c r="AG41" s="46"/>
      <c r="AH41" s="46">
        <v>1</v>
      </c>
      <c r="AI41" s="46"/>
      <c r="AJ41" s="46">
        <v>0</v>
      </c>
      <c r="AK41" s="46">
        <v>0</v>
      </c>
      <c r="AL41" s="46">
        <v>0</v>
      </c>
      <c r="AM41" s="46">
        <v>0</v>
      </c>
      <c r="AN41" s="46">
        <v>0</v>
      </c>
      <c r="AO41" s="46">
        <v>0</v>
      </c>
      <c r="AP41" s="46">
        <v>0</v>
      </c>
      <c r="AQ41" s="46">
        <v>0</v>
      </c>
      <c r="AR41" s="46">
        <v>0</v>
      </c>
      <c r="AS41" s="46">
        <v>0</v>
      </c>
      <c r="AT41" s="46">
        <v>0</v>
      </c>
      <c r="AU41" s="46">
        <v>0</v>
      </c>
      <c r="AV41" s="46">
        <v>0</v>
      </c>
      <c r="AW41" s="46">
        <v>0</v>
      </c>
      <c r="AX41" s="46">
        <v>0</v>
      </c>
      <c r="AY41" s="46">
        <v>0</v>
      </c>
      <c r="AZ41" s="46">
        <v>0</v>
      </c>
      <c r="BA41" s="46">
        <v>0</v>
      </c>
      <c r="BB41" s="46">
        <v>0</v>
      </c>
      <c r="BC41" s="46">
        <v>0</v>
      </c>
      <c r="BD41" s="46">
        <v>1</v>
      </c>
      <c r="BE41" s="46">
        <v>0</v>
      </c>
      <c r="BF41" s="46">
        <v>0</v>
      </c>
      <c r="BG41" s="46">
        <v>0</v>
      </c>
      <c r="BH41" s="46">
        <v>0</v>
      </c>
      <c r="BI41" s="46">
        <v>0</v>
      </c>
      <c r="BJ41" s="46">
        <v>0</v>
      </c>
      <c r="BK41" s="46">
        <v>0</v>
      </c>
      <c r="BL41" s="46">
        <v>0</v>
      </c>
      <c r="BM41" s="46">
        <v>1</v>
      </c>
      <c r="BN41" s="46">
        <v>0</v>
      </c>
      <c r="BO41" s="46">
        <v>0</v>
      </c>
      <c r="BP41" s="46">
        <v>0</v>
      </c>
      <c r="BQ41" s="46">
        <v>1</v>
      </c>
      <c r="BR41" s="46">
        <v>0</v>
      </c>
      <c r="BS41" s="46">
        <v>0</v>
      </c>
      <c r="BT41" s="46">
        <v>0</v>
      </c>
      <c r="BU41" s="46">
        <v>0</v>
      </c>
      <c r="BV41" s="46">
        <v>0</v>
      </c>
      <c r="BW41" s="46">
        <v>0</v>
      </c>
      <c r="BX41" s="46">
        <v>0</v>
      </c>
      <c r="BY41" s="46">
        <v>0</v>
      </c>
      <c r="BZ41" s="46">
        <v>0</v>
      </c>
      <c r="CA41" s="46">
        <v>0</v>
      </c>
      <c r="CB41" s="46">
        <v>0</v>
      </c>
      <c r="CC41" s="46">
        <v>0</v>
      </c>
    </row>
    <row r="42" spans="1:81">
      <c r="A42" s="22" t="s">
        <v>320</v>
      </c>
      <c r="C42" s="22">
        <f>COUNT(C2:C41)</f>
        <v>40</v>
      </c>
      <c r="F42" s="22">
        <f t="shared" ref="F42:BX42" si="0">COUNT(F2:F41)</f>
        <v>40</v>
      </c>
      <c r="I42" s="22">
        <f t="shared" si="0"/>
        <v>40</v>
      </c>
      <c r="K42" s="22">
        <f t="shared" si="0"/>
        <v>40</v>
      </c>
      <c r="L42" s="22">
        <f t="shared" si="0"/>
        <v>40</v>
      </c>
      <c r="M42" s="22">
        <f t="shared" si="0"/>
        <v>40</v>
      </c>
      <c r="N42" s="22">
        <f t="shared" si="0"/>
        <v>39</v>
      </c>
      <c r="O42" s="22">
        <f t="shared" si="0"/>
        <v>40</v>
      </c>
      <c r="P42" s="22">
        <f t="shared" si="0"/>
        <v>40</v>
      </c>
      <c r="Q42" s="22">
        <f t="shared" si="0"/>
        <v>40</v>
      </c>
      <c r="R42" s="22">
        <f t="shared" si="0"/>
        <v>40</v>
      </c>
      <c r="S42" s="22">
        <f t="shared" si="0"/>
        <v>39</v>
      </c>
      <c r="T42" s="22">
        <f t="shared" si="0"/>
        <v>38</v>
      </c>
      <c r="U42" s="22">
        <f t="shared" si="0"/>
        <v>40</v>
      </c>
      <c r="W42" s="22">
        <f t="shared" si="0"/>
        <v>40</v>
      </c>
      <c r="Y42" s="22">
        <f t="shared" si="0"/>
        <v>40</v>
      </c>
      <c r="Z42" s="22">
        <f t="shared" si="0"/>
        <v>40</v>
      </c>
      <c r="AA42" s="22">
        <f t="shared" si="0"/>
        <v>40</v>
      </c>
      <c r="AB42" s="22">
        <f t="shared" si="0"/>
        <v>40</v>
      </c>
      <c r="AC42" s="22">
        <f t="shared" si="0"/>
        <v>40</v>
      </c>
      <c r="AD42" s="22">
        <f t="shared" si="0"/>
        <v>40</v>
      </c>
      <c r="AE42" s="22">
        <f t="shared" si="0"/>
        <v>40</v>
      </c>
      <c r="AF42" s="22">
        <f t="shared" si="0"/>
        <v>40</v>
      </c>
      <c r="AH42" s="22">
        <f t="shared" si="0"/>
        <v>40</v>
      </c>
      <c r="AJ42" s="22">
        <f t="shared" si="0"/>
        <v>40</v>
      </c>
      <c r="AK42" s="22">
        <f t="shared" si="0"/>
        <v>40</v>
      </c>
      <c r="AL42" s="22">
        <f t="shared" si="0"/>
        <v>40</v>
      </c>
      <c r="AM42" s="22">
        <f t="shared" si="0"/>
        <v>40</v>
      </c>
      <c r="AN42" s="22">
        <f t="shared" si="0"/>
        <v>40</v>
      </c>
      <c r="AO42" s="22">
        <f t="shared" si="0"/>
        <v>40</v>
      </c>
      <c r="AP42" s="22">
        <f t="shared" si="0"/>
        <v>40</v>
      </c>
      <c r="AQ42" s="22">
        <f t="shared" si="0"/>
        <v>40</v>
      </c>
      <c r="AR42" s="22">
        <f t="shared" si="0"/>
        <v>40</v>
      </c>
      <c r="AS42" s="22">
        <f t="shared" si="0"/>
        <v>40</v>
      </c>
      <c r="AT42" s="22">
        <f t="shared" si="0"/>
        <v>40</v>
      </c>
      <c r="AU42" s="22">
        <f t="shared" si="0"/>
        <v>40</v>
      </c>
      <c r="AV42" s="22">
        <f t="shared" si="0"/>
        <v>40</v>
      </c>
      <c r="AW42" s="22">
        <f t="shared" si="0"/>
        <v>40</v>
      </c>
      <c r="AX42" s="22">
        <f t="shared" si="0"/>
        <v>40</v>
      </c>
      <c r="AY42" s="22">
        <f t="shared" si="0"/>
        <v>40</v>
      </c>
      <c r="AZ42" s="22">
        <f t="shared" si="0"/>
        <v>40</v>
      </c>
      <c r="BA42" s="22">
        <f t="shared" si="0"/>
        <v>40</v>
      </c>
      <c r="BB42" s="22">
        <f t="shared" si="0"/>
        <v>40</v>
      </c>
      <c r="BC42" s="22">
        <f t="shared" si="0"/>
        <v>40</v>
      </c>
      <c r="BD42" s="22">
        <f t="shared" si="0"/>
        <v>40</v>
      </c>
      <c r="BE42" s="22">
        <f t="shared" si="0"/>
        <v>40</v>
      </c>
      <c r="BF42" s="22">
        <f t="shared" si="0"/>
        <v>40</v>
      </c>
      <c r="BG42" s="22">
        <f t="shared" si="0"/>
        <v>40</v>
      </c>
      <c r="BH42" s="22">
        <f t="shared" si="0"/>
        <v>40</v>
      </c>
      <c r="BI42" s="22">
        <f t="shared" si="0"/>
        <v>40</v>
      </c>
      <c r="BJ42" s="22">
        <f t="shared" si="0"/>
        <v>40</v>
      </c>
      <c r="BK42" s="22">
        <f t="shared" si="0"/>
        <v>40</v>
      </c>
      <c r="BL42" s="22">
        <f t="shared" si="0"/>
        <v>40</v>
      </c>
      <c r="BM42" s="22">
        <f t="shared" si="0"/>
        <v>40</v>
      </c>
      <c r="BN42" s="22">
        <f t="shared" si="0"/>
        <v>40</v>
      </c>
      <c r="BO42" s="22">
        <f t="shared" si="0"/>
        <v>40</v>
      </c>
      <c r="BP42" s="22">
        <f t="shared" si="0"/>
        <v>40</v>
      </c>
      <c r="BQ42" s="22">
        <f t="shared" si="0"/>
        <v>40</v>
      </c>
      <c r="BR42" s="22">
        <f t="shared" si="0"/>
        <v>40</v>
      </c>
      <c r="BS42" s="22">
        <f t="shared" si="0"/>
        <v>40</v>
      </c>
      <c r="BT42" s="22">
        <f t="shared" si="0"/>
        <v>40</v>
      </c>
      <c r="BU42" s="22">
        <f t="shared" si="0"/>
        <v>40</v>
      </c>
      <c r="BV42" s="22">
        <f t="shared" si="0"/>
        <v>40</v>
      </c>
      <c r="BW42" s="22">
        <f t="shared" si="0"/>
        <v>40</v>
      </c>
      <c r="BX42" s="22">
        <f t="shared" si="0"/>
        <v>40</v>
      </c>
      <c r="BY42" s="22">
        <f t="shared" ref="BY42:CC42" si="1">COUNT(BY2:BY41)</f>
        <v>40</v>
      </c>
      <c r="BZ42" s="22">
        <f t="shared" si="1"/>
        <v>40</v>
      </c>
      <c r="CA42" s="22">
        <f t="shared" si="1"/>
        <v>40</v>
      </c>
      <c r="CB42" s="22">
        <f t="shared" si="1"/>
        <v>40</v>
      </c>
      <c r="CC42" s="22">
        <f t="shared" si="1"/>
        <v>40</v>
      </c>
    </row>
    <row r="43" spans="1:81">
      <c r="A43" s="22" t="s">
        <v>321</v>
      </c>
      <c r="C43" s="55">
        <f>AVERAGE(C2:C41)</f>
        <v>1.425</v>
      </c>
      <c r="F43" s="55">
        <f t="shared" ref="F43:BX43" si="2">AVERAGE(F2:F41)</f>
        <v>2.9750000000000001</v>
      </c>
      <c r="I43" s="52">
        <f t="shared" si="2"/>
        <v>15.425000000000001</v>
      </c>
      <c r="J43" s="52"/>
      <c r="K43" s="52">
        <f t="shared" si="2"/>
        <v>2</v>
      </c>
      <c r="L43" s="52">
        <f t="shared" si="2"/>
        <v>10.25</v>
      </c>
      <c r="M43" s="52">
        <f t="shared" si="2"/>
        <v>12.55</v>
      </c>
      <c r="N43" s="52">
        <f t="shared" si="2"/>
        <v>20</v>
      </c>
      <c r="O43" s="52">
        <f t="shared" si="2"/>
        <v>1.5</v>
      </c>
      <c r="P43" s="52">
        <f t="shared" si="2"/>
        <v>2.5</v>
      </c>
      <c r="Q43" s="52">
        <f t="shared" si="2"/>
        <v>3.25</v>
      </c>
      <c r="R43" s="52">
        <f t="shared" si="2"/>
        <v>2.125</v>
      </c>
      <c r="S43" s="52">
        <f t="shared" si="2"/>
        <v>16.948717948717949</v>
      </c>
      <c r="T43" s="52">
        <f t="shared" si="2"/>
        <v>7.2894736842105265</v>
      </c>
      <c r="U43" s="52">
        <f t="shared" si="2"/>
        <v>2.6</v>
      </c>
      <c r="V43" s="79"/>
      <c r="W43" s="52">
        <f t="shared" si="2"/>
        <v>37.924999999999997</v>
      </c>
      <c r="X43" s="52"/>
      <c r="Y43" s="52">
        <f t="shared" si="2"/>
        <v>52.725000000000001</v>
      </c>
      <c r="Z43" s="52">
        <f t="shared" si="2"/>
        <v>0.45</v>
      </c>
      <c r="AA43" s="52">
        <f t="shared" si="2"/>
        <v>0.57499999999999996</v>
      </c>
      <c r="AB43" s="52">
        <f t="shared" si="2"/>
        <v>0.35</v>
      </c>
      <c r="AC43" s="52">
        <f t="shared" si="2"/>
        <v>0.25</v>
      </c>
      <c r="AD43" s="52">
        <f t="shared" si="2"/>
        <v>0.35</v>
      </c>
      <c r="AE43" s="52">
        <f t="shared" si="2"/>
        <v>0.15</v>
      </c>
      <c r="AF43" s="52">
        <f t="shared" si="2"/>
        <v>0.05</v>
      </c>
      <c r="AG43" s="52"/>
      <c r="AH43" s="65">
        <f t="shared" si="2"/>
        <v>0.17499999999999999</v>
      </c>
      <c r="AI43" s="52"/>
      <c r="AJ43" s="52">
        <f t="shared" si="2"/>
        <v>0.05</v>
      </c>
      <c r="AK43" s="52">
        <f t="shared" si="2"/>
        <v>2.5000000000000001E-2</v>
      </c>
      <c r="AL43" s="52">
        <f t="shared" si="2"/>
        <v>2.5000000000000001E-2</v>
      </c>
      <c r="AM43" s="52">
        <f t="shared" si="2"/>
        <v>2.5000000000000001E-2</v>
      </c>
      <c r="AN43" s="52">
        <f t="shared" si="2"/>
        <v>0.1</v>
      </c>
      <c r="AO43" s="52">
        <f t="shared" si="2"/>
        <v>2.5000000000000001E-2</v>
      </c>
      <c r="AP43" s="52">
        <f t="shared" si="2"/>
        <v>2.5000000000000001E-2</v>
      </c>
      <c r="AQ43" s="52">
        <f t="shared" si="2"/>
        <v>0.05</v>
      </c>
      <c r="AR43" s="52">
        <f t="shared" si="2"/>
        <v>7.4999999999999997E-2</v>
      </c>
      <c r="AS43" s="52">
        <f t="shared" si="2"/>
        <v>2.5000000000000001E-2</v>
      </c>
      <c r="AT43" s="52">
        <f t="shared" si="2"/>
        <v>7.4999999999999997E-2</v>
      </c>
      <c r="AU43" s="52">
        <f t="shared" si="2"/>
        <v>0.1</v>
      </c>
      <c r="AV43" s="52">
        <f t="shared" si="2"/>
        <v>0.05</v>
      </c>
      <c r="AW43" s="52">
        <f t="shared" si="2"/>
        <v>0.125</v>
      </c>
      <c r="AX43" s="52">
        <f t="shared" si="2"/>
        <v>2.5000000000000001E-2</v>
      </c>
      <c r="AY43" s="52">
        <f t="shared" si="2"/>
        <v>0.05</v>
      </c>
      <c r="AZ43" s="52">
        <f t="shared" si="2"/>
        <v>2.5000000000000001E-2</v>
      </c>
      <c r="BA43" s="52">
        <f t="shared" si="2"/>
        <v>0.1</v>
      </c>
      <c r="BB43" s="52">
        <f t="shared" si="2"/>
        <v>2.5000000000000001E-2</v>
      </c>
      <c r="BC43" s="52">
        <f t="shared" si="2"/>
        <v>0</v>
      </c>
      <c r="BD43" s="52">
        <f t="shared" si="2"/>
        <v>0.67500000000000004</v>
      </c>
      <c r="BE43" s="52">
        <f t="shared" si="2"/>
        <v>0.3</v>
      </c>
      <c r="BF43" s="52">
        <f t="shared" si="2"/>
        <v>0.375</v>
      </c>
      <c r="BG43" s="52">
        <f t="shared" si="2"/>
        <v>0.4</v>
      </c>
      <c r="BH43" s="52">
        <f t="shared" si="2"/>
        <v>0.2</v>
      </c>
      <c r="BI43" s="52">
        <f t="shared" si="2"/>
        <v>0.625</v>
      </c>
      <c r="BJ43" s="52">
        <f t="shared" si="2"/>
        <v>0.3</v>
      </c>
      <c r="BK43" s="52">
        <f t="shared" si="2"/>
        <v>0.22500000000000001</v>
      </c>
      <c r="BL43" s="52">
        <f t="shared" si="2"/>
        <v>0.15</v>
      </c>
      <c r="BM43" s="52">
        <f t="shared" si="2"/>
        <v>0.27500000000000002</v>
      </c>
      <c r="BN43" s="52">
        <f t="shared" si="2"/>
        <v>0.4</v>
      </c>
      <c r="BO43" s="52">
        <f t="shared" si="2"/>
        <v>0.2</v>
      </c>
      <c r="BP43" s="52">
        <f t="shared" si="2"/>
        <v>0.22500000000000001</v>
      </c>
      <c r="BQ43" s="52">
        <f t="shared" si="2"/>
        <v>0.5</v>
      </c>
      <c r="BR43" s="52">
        <f t="shared" si="2"/>
        <v>0.1</v>
      </c>
      <c r="BS43" s="52">
        <f t="shared" si="2"/>
        <v>0.15</v>
      </c>
      <c r="BT43" s="52">
        <f t="shared" si="2"/>
        <v>0.05</v>
      </c>
      <c r="BU43" s="52">
        <f t="shared" si="2"/>
        <v>0.1</v>
      </c>
      <c r="BV43" s="52">
        <f t="shared" si="2"/>
        <v>7.4999999999999997E-2</v>
      </c>
      <c r="BW43" s="52">
        <f t="shared" si="2"/>
        <v>0.05</v>
      </c>
      <c r="BX43" s="52">
        <f t="shared" si="2"/>
        <v>0.125</v>
      </c>
      <c r="BY43" s="52">
        <f t="shared" ref="BY43:CC43" si="3">AVERAGE(BY2:BY41)</f>
        <v>0.05</v>
      </c>
      <c r="BZ43" s="52">
        <f t="shared" si="3"/>
        <v>2.5000000000000001E-2</v>
      </c>
      <c r="CA43" s="52">
        <f t="shared" si="3"/>
        <v>0.125</v>
      </c>
      <c r="CB43" s="52">
        <f t="shared" si="3"/>
        <v>0.05</v>
      </c>
      <c r="CC43" s="52">
        <f t="shared" si="3"/>
        <v>7.4999999999999997E-2</v>
      </c>
    </row>
    <row r="44" spans="1:81">
      <c r="A44" s="22" t="s">
        <v>322</v>
      </c>
      <c r="C44" s="55">
        <f>STDEV(C2:C41)</f>
        <v>0.50064061525312331</v>
      </c>
      <c r="F44" s="55">
        <f t="shared" ref="F44:BX44" si="4">STDEV(F2:F41)</f>
        <v>0.91951771082063505</v>
      </c>
      <c r="I44" s="52">
        <f t="shared" si="4"/>
        <v>13.78011852875971</v>
      </c>
      <c r="J44" s="52"/>
      <c r="K44" s="52">
        <f t="shared" si="4"/>
        <v>5.0383147365577887</v>
      </c>
      <c r="L44" s="52">
        <f t="shared" si="4"/>
        <v>19.481417839203619</v>
      </c>
      <c r="M44" s="52">
        <f t="shared" si="4"/>
        <v>7.0418164905924296</v>
      </c>
      <c r="N44" s="52">
        <f t="shared" si="4"/>
        <v>13.377121081198773</v>
      </c>
      <c r="O44" s="52">
        <f t="shared" si="4"/>
        <v>4.4144285572630446</v>
      </c>
      <c r="P44" s="52">
        <f t="shared" si="4"/>
        <v>5.661385170722979</v>
      </c>
      <c r="Q44" s="52">
        <f t="shared" si="4"/>
        <v>8.2080323386177572</v>
      </c>
      <c r="R44" s="52">
        <f t="shared" si="4"/>
        <v>6.292802155984166</v>
      </c>
      <c r="S44" s="52">
        <f t="shared" si="4"/>
        <v>30.965981944494747</v>
      </c>
      <c r="T44" s="52">
        <f t="shared" si="4"/>
        <v>17.343754845705625</v>
      </c>
      <c r="U44" s="52">
        <f t="shared" si="4"/>
        <v>2.4263510642896438</v>
      </c>
      <c r="V44" s="79"/>
      <c r="W44" s="52">
        <f t="shared" si="4"/>
        <v>19.282498375203968</v>
      </c>
      <c r="X44" s="52"/>
      <c r="Y44" s="52">
        <f t="shared" si="4"/>
        <v>35.907993182005789</v>
      </c>
      <c r="Z44" s="55">
        <f t="shared" si="4"/>
        <v>0.50383147365577885</v>
      </c>
      <c r="AA44" s="55">
        <f t="shared" si="4"/>
        <v>0.50064061525312309</v>
      </c>
      <c r="AB44" s="55">
        <f t="shared" si="4"/>
        <v>0.48304589153964794</v>
      </c>
      <c r="AC44" s="55">
        <f t="shared" si="4"/>
        <v>0.4385290096535146</v>
      </c>
      <c r="AD44" s="55">
        <f t="shared" si="4"/>
        <v>0.48304589153964794</v>
      </c>
      <c r="AE44" s="55">
        <f t="shared" si="4"/>
        <v>0.36162028533978946</v>
      </c>
      <c r="AF44" s="55">
        <f t="shared" si="4"/>
        <v>0.22072142786315224</v>
      </c>
      <c r="AG44" s="55"/>
      <c r="AH44" s="55">
        <f t="shared" si="4"/>
        <v>0.38480764425479269</v>
      </c>
      <c r="AI44" s="55"/>
      <c r="AJ44" s="55">
        <f t="shared" si="4"/>
        <v>0.22072142786315224</v>
      </c>
      <c r="AK44" s="55">
        <f t="shared" si="4"/>
        <v>0.15811388300841897</v>
      </c>
      <c r="AL44" s="55">
        <f t="shared" si="4"/>
        <v>0.15811388300841897</v>
      </c>
      <c r="AM44" s="55">
        <f t="shared" si="4"/>
        <v>0.15811388300841897</v>
      </c>
      <c r="AN44" s="55">
        <f t="shared" si="4"/>
        <v>0.30382181012510001</v>
      </c>
      <c r="AO44" s="55">
        <f t="shared" si="4"/>
        <v>0.15811388300841897</v>
      </c>
      <c r="AP44" s="55">
        <f t="shared" si="4"/>
        <v>0.15811388300841897</v>
      </c>
      <c r="AQ44" s="55">
        <f t="shared" si="4"/>
        <v>0.22072142786315224</v>
      </c>
      <c r="AR44" s="55">
        <f t="shared" si="4"/>
        <v>0.26674678283691849</v>
      </c>
      <c r="AS44" s="55">
        <f t="shared" si="4"/>
        <v>0.15811388300841897</v>
      </c>
      <c r="AT44" s="55">
        <f t="shared" si="4"/>
        <v>0.26674678283691849</v>
      </c>
      <c r="AU44" s="55">
        <f t="shared" si="4"/>
        <v>0.30382181012510001</v>
      </c>
      <c r="AV44" s="55">
        <f t="shared" si="4"/>
        <v>0.22072142786315224</v>
      </c>
      <c r="AW44" s="55">
        <f t="shared" si="4"/>
        <v>0.33493206352854182</v>
      </c>
      <c r="AX44" s="55">
        <f t="shared" si="4"/>
        <v>0.15811388300841897</v>
      </c>
      <c r="AY44" s="55">
        <f t="shared" si="4"/>
        <v>0.22072142786315224</v>
      </c>
      <c r="AZ44" s="55">
        <f t="shared" si="4"/>
        <v>0.15811388300841897</v>
      </c>
      <c r="BA44" s="55">
        <f t="shared" si="4"/>
        <v>0.30382181012510001</v>
      </c>
      <c r="BB44" s="55">
        <f t="shared" si="4"/>
        <v>0.15811388300841897</v>
      </c>
      <c r="BC44" s="55">
        <f t="shared" si="4"/>
        <v>0</v>
      </c>
      <c r="BD44" s="55">
        <f t="shared" si="4"/>
        <v>0.47434164902525683</v>
      </c>
      <c r="BE44" s="55">
        <f t="shared" si="4"/>
        <v>0.46409548089225711</v>
      </c>
      <c r="BF44" s="55">
        <f t="shared" si="4"/>
        <v>1.1477402547212903</v>
      </c>
      <c r="BG44" s="55">
        <f t="shared" si="4"/>
        <v>0.49613893835683381</v>
      </c>
      <c r="BH44" s="55">
        <f t="shared" si="4"/>
        <v>0.40509574683346666</v>
      </c>
      <c r="BI44" s="55">
        <f t="shared" si="4"/>
        <v>0.49029033784546011</v>
      </c>
      <c r="BJ44" s="55">
        <f t="shared" si="4"/>
        <v>0.46409548089225711</v>
      </c>
      <c r="BK44" s="55">
        <f t="shared" si="4"/>
        <v>0.42290206176626033</v>
      </c>
      <c r="BL44" s="55">
        <f t="shared" si="4"/>
        <v>0.36162028533978946</v>
      </c>
      <c r="BM44" s="55">
        <f t="shared" si="4"/>
        <v>0.4522025867763026</v>
      </c>
      <c r="BN44" s="55">
        <f t="shared" si="4"/>
        <v>0.49613893835683381</v>
      </c>
      <c r="BO44" s="55">
        <f t="shared" si="4"/>
        <v>0.40509574683346666</v>
      </c>
      <c r="BP44" s="55">
        <f t="shared" si="4"/>
        <v>0.42290206176626033</v>
      </c>
      <c r="BQ44" s="55">
        <f t="shared" si="4"/>
        <v>0.50636968354183332</v>
      </c>
      <c r="BR44" s="55">
        <f t="shared" si="4"/>
        <v>0.30382181012510001</v>
      </c>
      <c r="BS44" s="55">
        <f t="shared" si="4"/>
        <v>0.36162028533978946</v>
      </c>
      <c r="BT44" s="55">
        <f t="shared" si="4"/>
        <v>0.22072142786315224</v>
      </c>
      <c r="BU44" s="55">
        <f t="shared" si="4"/>
        <v>0.30382181012510001</v>
      </c>
      <c r="BV44" s="55">
        <f t="shared" si="4"/>
        <v>0.26674678283691849</v>
      </c>
      <c r="BW44" s="55">
        <f t="shared" si="4"/>
        <v>0.22072142786315224</v>
      </c>
      <c r="BX44" s="55">
        <f t="shared" si="4"/>
        <v>0.33493206352854182</v>
      </c>
      <c r="BY44" s="55">
        <f t="shared" ref="BY44:CC44" si="5">STDEV(BY2:BY41)</f>
        <v>0.22072142786315224</v>
      </c>
      <c r="BZ44" s="55">
        <f t="shared" si="5"/>
        <v>0.15811388300841897</v>
      </c>
      <c r="CA44" s="55">
        <f t="shared" si="5"/>
        <v>0.33493206352854182</v>
      </c>
      <c r="CB44" s="55">
        <f t="shared" si="5"/>
        <v>0.22072142786315224</v>
      </c>
      <c r="CC44" s="55">
        <f t="shared" si="5"/>
        <v>0.26674678283691849</v>
      </c>
    </row>
    <row r="45" spans="1:81">
      <c r="A45" s="22" t="s">
        <v>323</v>
      </c>
      <c r="C45" s="56">
        <f>MEDIAN(C2:C41)</f>
        <v>1</v>
      </c>
      <c r="F45" s="54">
        <f t="shared" ref="F45:BX45" si="6">MEDIAN(F2:F41)</f>
        <v>3</v>
      </c>
      <c r="G45" s="54"/>
      <c r="H45" s="54"/>
      <c r="I45" s="54">
        <f t="shared" si="6"/>
        <v>10</v>
      </c>
      <c r="J45" s="54"/>
      <c r="K45" s="54">
        <f t="shared" si="6"/>
        <v>0</v>
      </c>
      <c r="L45" s="54">
        <f t="shared" si="6"/>
        <v>0</v>
      </c>
      <c r="M45" s="54">
        <f t="shared" si="6"/>
        <v>10</v>
      </c>
      <c r="N45" s="54">
        <f t="shared" si="6"/>
        <v>20</v>
      </c>
      <c r="O45" s="54">
        <f t="shared" si="6"/>
        <v>0</v>
      </c>
      <c r="P45" s="54">
        <f t="shared" si="6"/>
        <v>0</v>
      </c>
      <c r="Q45" s="54">
        <f t="shared" si="6"/>
        <v>0</v>
      </c>
      <c r="R45" s="54">
        <f t="shared" si="6"/>
        <v>0</v>
      </c>
      <c r="S45" s="54">
        <f t="shared" si="6"/>
        <v>0</v>
      </c>
      <c r="T45" s="54">
        <f t="shared" si="6"/>
        <v>0</v>
      </c>
      <c r="U45" s="54">
        <f t="shared" si="6"/>
        <v>2</v>
      </c>
      <c r="V45" s="80"/>
      <c r="W45" s="54">
        <f t="shared" si="6"/>
        <v>43.5</v>
      </c>
      <c r="X45" s="54"/>
      <c r="Y45" s="54">
        <f t="shared" si="6"/>
        <v>55.5</v>
      </c>
      <c r="Z45" s="56">
        <f t="shared" si="6"/>
        <v>0</v>
      </c>
      <c r="AA45" s="56">
        <f t="shared" si="6"/>
        <v>1</v>
      </c>
      <c r="AB45" s="56">
        <f t="shared" si="6"/>
        <v>0</v>
      </c>
      <c r="AC45" s="56">
        <f t="shared" si="6"/>
        <v>0</v>
      </c>
      <c r="AD45" s="56">
        <f t="shared" si="6"/>
        <v>0</v>
      </c>
      <c r="AE45" s="56">
        <f t="shared" si="6"/>
        <v>0</v>
      </c>
      <c r="AF45" s="56">
        <f t="shared" si="6"/>
        <v>0</v>
      </c>
      <c r="AG45" s="56"/>
      <c r="AH45" s="56">
        <f t="shared" si="6"/>
        <v>0</v>
      </c>
      <c r="AI45" s="56"/>
      <c r="AJ45" s="56">
        <f t="shared" si="6"/>
        <v>0</v>
      </c>
      <c r="AK45" s="56">
        <f t="shared" si="6"/>
        <v>0</v>
      </c>
      <c r="AL45" s="56">
        <f t="shared" si="6"/>
        <v>0</v>
      </c>
      <c r="AM45" s="56">
        <f t="shared" si="6"/>
        <v>0</v>
      </c>
      <c r="AN45" s="56">
        <f t="shared" si="6"/>
        <v>0</v>
      </c>
      <c r="AO45" s="56">
        <f t="shared" si="6"/>
        <v>0</v>
      </c>
      <c r="AP45" s="56">
        <f t="shared" si="6"/>
        <v>0</v>
      </c>
      <c r="AQ45" s="56">
        <f t="shared" si="6"/>
        <v>0</v>
      </c>
      <c r="AR45" s="56">
        <f t="shared" si="6"/>
        <v>0</v>
      </c>
      <c r="AS45" s="56">
        <f t="shared" si="6"/>
        <v>0</v>
      </c>
      <c r="AT45" s="56">
        <f t="shared" si="6"/>
        <v>0</v>
      </c>
      <c r="AU45" s="56">
        <f t="shared" si="6"/>
        <v>0</v>
      </c>
      <c r="AV45" s="56">
        <f t="shared" si="6"/>
        <v>0</v>
      </c>
      <c r="AW45" s="56">
        <f t="shared" si="6"/>
        <v>0</v>
      </c>
      <c r="AX45" s="56">
        <f t="shared" si="6"/>
        <v>0</v>
      </c>
      <c r="AY45" s="56">
        <f t="shared" si="6"/>
        <v>0</v>
      </c>
      <c r="AZ45" s="56">
        <f t="shared" si="6"/>
        <v>0</v>
      </c>
      <c r="BA45" s="56">
        <f t="shared" si="6"/>
        <v>0</v>
      </c>
      <c r="BB45" s="56">
        <f t="shared" si="6"/>
        <v>0</v>
      </c>
      <c r="BC45" s="56">
        <f t="shared" si="6"/>
        <v>0</v>
      </c>
      <c r="BD45" s="56">
        <f t="shared" si="6"/>
        <v>1</v>
      </c>
      <c r="BE45" s="56">
        <f t="shared" si="6"/>
        <v>0</v>
      </c>
      <c r="BF45" s="56">
        <f t="shared" si="6"/>
        <v>0</v>
      </c>
      <c r="BG45" s="56">
        <f t="shared" si="6"/>
        <v>0</v>
      </c>
      <c r="BH45" s="56">
        <f t="shared" si="6"/>
        <v>0</v>
      </c>
      <c r="BI45" s="56">
        <f t="shared" si="6"/>
        <v>1</v>
      </c>
      <c r="BJ45" s="56">
        <f t="shared" si="6"/>
        <v>0</v>
      </c>
      <c r="BK45" s="56">
        <f t="shared" si="6"/>
        <v>0</v>
      </c>
      <c r="BL45" s="56">
        <f t="shared" si="6"/>
        <v>0</v>
      </c>
      <c r="BM45" s="56">
        <f t="shared" si="6"/>
        <v>0</v>
      </c>
      <c r="BN45" s="56">
        <f t="shared" si="6"/>
        <v>0</v>
      </c>
      <c r="BO45" s="56">
        <f t="shared" si="6"/>
        <v>0</v>
      </c>
      <c r="BP45" s="56">
        <f t="shared" si="6"/>
        <v>0</v>
      </c>
      <c r="BQ45" s="56">
        <f t="shared" si="6"/>
        <v>0.5</v>
      </c>
      <c r="BR45" s="56">
        <f t="shared" si="6"/>
        <v>0</v>
      </c>
      <c r="BS45" s="56">
        <f t="shared" si="6"/>
        <v>0</v>
      </c>
      <c r="BT45" s="56">
        <f t="shared" si="6"/>
        <v>0</v>
      </c>
      <c r="BU45" s="56">
        <f t="shared" si="6"/>
        <v>0</v>
      </c>
      <c r="BV45" s="56">
        <f t="shared" si="6"/>
        <v>0</v>
      </c>
      <c r="BW45" s="56">
        <f t="shared" si="6"/>
        <v>0</v>
      </c>
      <c r="BX45" s="56">
        <f t="shared" si="6"/>
        <v>0</v>
      </c>
      <c r="BY45" s="56">
        <f t="shared" ref="BY45:CC45" si="7">MEDIAN(BY2:BY41)</f>
        <v>0</v>
      </c>
      <c r="BZ45" s="56">
        <f t="shared" si="7"/>
        <v>0</v>
      </c>
      <c r="CA45" s="56">
        <f t="shared" si="7"/>
        <v>0</v>
      </c>
      <c r="CB45" s="56">
        <f t="shared" si="7"/>
        <v>0</v>
      </c>
      <c r="CC45" s="56">
        <f t="shared" si="7"/>
        <v>0</v>
      </c>
    </row>
    <row r="46" spans="1:81">
      <c r="A46" s="22" t="s">
        <v>324</v>
      </c>
      <c r="C46" s="54">
        <f>MODE(C2:C41)</f>
        <v>1</v>
      </c>
      <c r="D46" s="54"/>
      <c r="E46" s="54"/>
      <c r="F46" s="54">
        <f t="shared" ref="F46:BX46" si="8">MODE(F2:F41)</f>
        <v>3</v>
      </c>
      <c r="G46" s="54"/>
      <c r="H46" s="54"/>
      <c r="I46" s="54">
        <f t="shared" si="8"/>
        <v>0</v>
      </c>
      <c r="J46" s="54"/>
      <c r="K46" s="54">
        <f t="shared" si="8"/>
        <v>0</v>
      </c>
      <c r="L46" s="54">
        <f t="shared" si="8"/>
        <v>0</v>
      </c>
      <c r="M46" s="54">
        <f t="shared" si="8"/>
        <v>10</v>
      </c>
      <c r="N46" s="54">
        <f t="shared" si="8"/>
        <v>20</v>
      </c>
      <c r="O46" s="54">
        <f t="shared" si="8"/>
        <v>0</v>
      </c>
      <c r="P46" s="54">
        <f t="shared" si="8"/>
        <v>0</v>
      </c>
      <c r="Q46" s="54">
        <f t="shared" si="8"/>
        <v>0</v>
      </c>
      <c r="R46" s="54">
        <f t="shared" si="8"/>
        <v>0</v>
      </c>
      <c r="S46" s="54">
        <f t="shared" si="8"/>
        <v>0</v>
      </c>
      <c r="T46" s="54">
        <f t="shared" si="8"/>
        <v>0</v>
      </c>
      <c r="U46" s="54">
        <f t="shared" si="8"/>
        <v>0</v>
      </c>
      <c r="V46" s="80"/>
      <c r="W46" s="54">
        <f t="shared" si="8"/>
        <v>0</v>
      </c>
      <c r="X46" s="54"/>
      <c r="Y46" s="54">
        <f t="shared" si="8"/>
        <v>0</v>
      </c>
      <c r="Z46" s="54">
        <f t="shared" si="8"/>
        <v>0</v>
      </c>
      <c r="AA46" s="54">
        <f t="shared" si="8"/>
        <v>1</v>
      </c>
      <c r="AB46" s="54">
        <f t="shared" si="8"/>
        <v>0</v>
      </c>
      <c r="AC46" s="54">
        <f t="shared" si="8"/>
        <v>0</v>
      </c>
      <c r="AD46" s="54">
        <f t="shared" si="8"/>
        <v>0</v>
      </c>
      <c r="AE46" s="54">
        <f t="shared" si="8"/>
        <v>0</v>
      </c>
      <c r="AF46" s="54">
        <f t="shared" si="8"/>
        <v>0</v>
      </c>
      <c r="AG46" s="54"/>
      <c r="AH46" s="54">
        <f t="shared" si="8"/>
        <v>0</v>
      </c>
      <c r="AI46" s="54"/>
      <c r="AJ46" s="54">
        <f t="shared" si="8"/>
        <v>0</v>
      </c>
      <c r="AK46" s="54">
        <f t="shared" si="8"/>
        <v>0</v>
      </c>
      <c r="AL46" s="54">
        <f t="shared" si="8"/>
        <v>0</v>
      </c>
      <c r="AM46" s="54">
        <f t="shared" si="8"/>
        <v>0</v>
      </c>
      <c r="AN46" s="54">
        <f t="shared" si="8"/>
        <v>0</v>
      </c>
      <c r="AO46" s="54">
        <f t="shared" si="8"/>
        <v>0</v>
      </c>
      <c r="AP46" s="54">
        <f t="shared" si="8"/>
        <v>0</v>
      </c>
      <c r="AQ46" s="54">
        <f t="shared" si="8"/>
        <v>0</v>
      </c>
      <c r="AR46" s="54">
        <f t="shared" si="8"/>
        <v>0</v>
      </c>
      <c r="AS46" s="54">
        <f t="shared" si="8"/>
        <v>0</v>
      </c>
      <c r="AT46" s="54">
        <f t="shared" si="8"/>
        <v>0</v>
      </c>
      <c r="AU46" s="54">
        <f t="shared" si="8"/>
        <v>0</v>
      </c>
      <c r="AV46" s="54">
        <f t="shared" si="8"/>
        <v>0</v>
      </c>
      <c r="AW46" s="54">
        <f t="shared" si="8"/>
        <v>0</v>
      </c>
      <c r="AX46" s="54">
        <f t="shared" si="8"/>
        <v>0</v>
      </c>
      <c r="AY46" s="54">
        <f t="shared" si="8"/>
        <v>0</v>
      </c>
      <c r="AZ46" s="54">
        <f t="shared" si="8"/>
        <v>0</v>
      </c>
      <c r="BA46" s="54">
        <f t="shared" si="8"/>
        <v>0</v>
      </c>
      <c r="BB46" s="54">
        <f t="shared" si="8"/>
        <v>0</v>
      </c>
      <c r="BC46" s="54">
        <f t="shared" si="8"/>
        <v>0</v>
      </c>
      <c r="BD46" s="54">
        <f t="shared" si="8"/>
        <v>1</v>
      </c>
      <c r="BE46" s="54">
        <f t="shared" si="8"/>
        <v>0</v>
      </c>
      <c r="BF46" s="54">
        <f t="shared" si="8"/>
        <v>0</v>
      </c>
      <c r="BG46" s="54">
        <f t="shared" si="8"/>
        <v>0</v>
      </c>
      <c r="BH46" s="54">
        <f t="shared" si="8"/>
        <v>0</v>
      </c>
      <c r="BI46" s="54">
        <f t="shared" si="8"/>
        <v>1</v>
      </c>
      <c r="BJ46" s="54">
        <f t="shared" si="8"/>
        <v>0</v>
      </c>
      <c r="BK46" s="54">
        <f t="shared" si="8"/>
        <v>0</v>
      </c>
      <c r="BL46" s="54">
        <f t="shared" si="8"/>
        <v>0</v>
      </c>
      <c r="BM46" s="54">
        <f t="shared" si="8"/>
        <v>0</v>
      </c>
      <c r="BN46" s="54">
        <f t="shared" si="8"/>
        <v>0</v>
      </c>
      <c r="BO46" s="54">
        <f t="shared" si="8"/>
        <v>0</v>
      </c>
      <c r="BP46" s="54">
        <f t="shared" si="8"/>
        <v>0</v>
      </c>
      <c r="BQ46" s="54">
        <f t="shared" si="8"/>
        <v>1</v>
      </c>
      <c r="BR46" s="54">
        <f t="shared" si="8"/>
        <v>0</v>
      </c>
      <c r="BS46" s="54">
        <f t="shared" si="8"/>
        <v>0</v>
      </c>
      <c r="BT46" s="54">
        <f t="shared" si="8"/>
        <v>0</v>
      </c>
      <c r="BU46" s="54">
        <f t="shared" si="8"/>
        <v>0</v>
      </c>
      <c r="BV46" s="54">
        <f t="shared" si="8"/>
        <v>0</v>
      </c>
      <c r="BW46" s="54">
        <f t="shared" si="8"/>
        <v>0</v>
      </c>
      <c r="BX46" s="54">
        <f t="shared" si="8"/>
        <v>0</v>
      </c>
      <c r="BY46" s="54">
        <f t="shared" ref="BY46:CC46" si="9">MODE(BY2:BY41)</f>
        <v>0</v>
      </c>
      <c r="BZ46" s="54">
        <f t="shared" si="9"/>
        <v>0</v>
      </c>
      <c r="CA46" s="54">
        <f t="shared" si="9"/>
        <v>0</v>
      </c>
      <c r="CB46" s="54">
        <f t="shared" si="9"/>
        <v>0</v>
      </c>
      <c r="CC46" s="54">
        <f t="shared" si="9"/>
        <v>0</v>
      </c>
    </row>
    <row r="47" spans="1:81">
      <c r="A47" s="22" t="s">
        <v>325</v>
      </c>
      <c r="C47" s="54">
        <f>MIN(C2:C41)</f>
        <v>1</v>
      </c>
      <c r="D47" s="54"/>
      <c r="E47" s="54"/>
      <c r="F47" s="54">
        <f t="shared" ref="F47:BX47" si="10">MIN(F2:F41)</f>
        <v>1</v>
      </c>
      <c r="G47" s="54"/>
      <c r="H47" s="54"/>
      <c r="I47" s="54">
        <f t="shared" si="10"/>
        <v>0</v>
      </c>
      <c r="J47" s="54"/>
      <c r="K47" s="54">
        <f t="shared" si="10"/>
        <v>0</v>
      </c>
      <c r="L47" s="54">
        <f t="shared" si="10"/>
        <v>0</v>
      </c>
      <c r="M47" s="54">
        <f t="shared" si="10"/>
        <v>0</v>
      </c>
      <c r="N47" s="54">
        <f t="shared" si="10"/>
        <v>0</v>
      </c>
      <c r="O47" s="54">
        <f t="shared" si="10"/>
        <v>0</v>
      </c>
      <c r="P47" s="54">
        <f t="shared" si="10"/>
        <v>0</v>
      </c>
      <c r="Q47" s="54">
        <f t="shared" si="10"/>
        <v>0</v>
      </c>
      <c r="R47" s="54">
        <f t="shared" si="10"/>
        <v>0</v>
      </c>
      <c r="S47" s="54">
        <f t="shared" si="10"/>
        <v>0</v>
      </c>
      <c r="T47" s="54">
        <f t="shared" si="10"/>
        <v>0</v>
      </c>
      <c r="U47" s="54">
        <f t="shared" si="10"/>
        <v>0</v>
      </c>
      <c r="V47" s="80"/>
      <c r="W47" s="54">
        <f t="shared" si="10"/>
        <v>0</v>
      </c>
      <c r="X47" s="54"/>
      <c r="Y47" s="54">
        <f t="shared" si="10"/>
        <v>0</v>
      </c>
      <c r="Z47" s="54">
        <f t="shared" si="10"/>
        <v>0</v>
      </c>
      <c r="AA47" s="54">
        <f t="shared" si="10"/>
        <v>0</v>
      </c>
      <c r="AB47" s="54">
        <f t="shared" si="10"/>
        <v>0</v>
      </c>
      <c r="AC47" s="54">
        <f t="shared" si="10"/>
        <v>0</v>
      </c>
      <c r="AD47" s="54">
        <f t="shared" si="10"/>
        <v>0</v>
      </c>
      <c r="AE47" s="54">
        <f t="shared" si="10"/>
        <v>0</v>
      </c>
      <c r="AF47" s="54">
        <f t="shared" si="10"/>
        <v>0</v>
      </c>
      <c r="AG47" s="54"/>
      <c r="AH47" s="54">
        <f t="shared" si="10"/>
        <v>0</v>
      </c>
      <c r="AI47" s="54"/>
      <c r="AJ47" s="54">
        <f t="shared" si="10"/>
        <v>0</v>
      </c>
      <c r="AK47" s="54">
        <f t="shared" si="10"/>
        <v>0</v>
      </c>
      <c r="AL47" s="54">
        <f t="shared" si="10"/>
        <v>0</v>
      </c>
      <c r="AM47" s="54">
        <f t="shared" si="10"/>
        <v>0</v>
      </c>
      <c r="AN47" s="54">
        <f t="shared" si="10"/>
        <v>0</v>
      </c>
      <c r="AO47" s="54">
        <f t="shared" si="10"/>
        <v>0</v>
      </c>
      <c r="AP47" s="54">
        <f t="shared" si="10"/>
        <v>0</v>
      </c>
      <c r="AQ47" s="54">
        <f t="shared" si="10"/>
        <v>0</v>
      </c>
      <c r="AR47" s="54">
        <f t="shared" si="10"/>
        <v>0</v>
      </c>
      <c r="AS47" s="54">
        <f t="shared" si="10"/>
        <v>0</v>
      </c>
      <c r="AT47" s="54">
        <f t="shared" si="10"/>
        <v>0</v>
      </c>
      <c r="AU47" s="54">
        <f t="shared" si="10"/>
        <v>0</v>
      </c>
      <c r="AV47" s="54">
        <f t="shared" si="10"/>
        <v>0</v>
      </c>
      <c r="AW47" s="54">
        <f t="shared" si="10"/>
        <v>0</v>
      </c>
      <c r="AX47" s="54">
        <f t="shared" si="10"/>
        <v>0</v>
      </c>
      <c r="AY47" s="54">
        <f t="shared" si="10"/>
        <v>0</v>
      </c>
      <c r="AZ47" s="54">
        <f t="shared" si="10"/>
        <v>0</v>
      </c>
      <c r="BA47" s="54">
        <f t="shared" si="10"/>
        <v>0</v>
      </c>
      <c r="BB47" s="54">
        <f t="shared" si="10"/>
        <v>0</v>
      </c>
      <c r="BC47" s="54">
        <f t="shared" si="10"/>
        <v>0</v>
      </c>
      <c r="BD47" s="54">
        <f t="shared" si="10"/>
        <v>0</v>
      </c>
      <c r="BE47" s="54">
        <f t="shared" si="10"/>
        <v>0</v>
      </c>
      <c r="BF47" s="54">
        <f t="shared" si="10"/>
        <v>0</v>
      </c>
      <c r="BG47" s="54">
        <f t="shared" si="10"/>
        <v>0</v>
      </c>
      <c r="BH47" s="54">
        <f t="shared" si="10"/>
        <v>0</v>
      </c>
      <c r="BI47" s="54">
        <f t="shared" si="10"/>
        <v>0</v>
      </c>
      <c r="BJ47" s="54">
        <f t="shared" si="10"/>
        <v>0</v>
      </c>
      <c r="BK47" s="54">
        <f t="shared" si="10"/>
        <v>0</v>
      </c>
      <c r="BL47" s="54">
        <f t="shared" si="10"/>
        <v>0</v>
      </c>
      <c r="BM47" s="54">
        <f t="shared" si="10"/>
        <v>0</v>
      </c>
      <c r="BN47" s="54">
        <f t="shared" si="10"/>
        <v>0</v>
      </c>
      <c r="BO47" s="54">
        <f t="shared" si="10"/>
        <v>0</v>
      </c>
      <c r="BP47" s="54">
        <f t="shared" si="10"/>
        <v>0</v>
      </c>
      <c r="BQ47" s="54">
        <f t="shared" si="10"/>
        <v>0</v>
      </c>
      <c r="BR47" s="54">
        <f t="shared" si="10"/>
        <v>0</v>
      </c>
      <c r="BS47" s="54">
        <f t="shared" si="10"/>
        <v>0</v>
      </c>
      <c r="BT47" s="54">
        <f t="shared" si="10"/>
        <v>0</v>
      </c>
      <c r="BU47" s="54">
        <f t="shared" si="10"/>
        <v>0</v>
      </c>
      <c r="BV47" s="54">
        <f t="shared" si="10"/>
        <v>0</v>
      </c>
      <c r="BW47" s="54">
        <f t="shared" si="10"/>
        <v>0</v>
      </c>
      <c r="BX47" s="54">
        <f t="shared" si="10"/>
        <v>0</v>
      </c>
      <c r="BY47" s="54">
        <f t="shared" ref="BY47:CC47" si="11">MIN(BY2:BY41)</f>
        <v>0</v>
      </c>
      <c r="BZ47" s="54">
        <f t="shared" si="11"/>
        <v>0</v>
      </c>
      <c r="CA47" s="54">
        <f t="shared" si="11"/>
        <v>0</v>
      </c>
      <c r="CB47" s="54">
        <f t="shared" si="11"/>
        <v>0</v>
      </c>
      <c r="CC47" s="54">
        <f t="shared" si="11"/>
        <v>0</v>
      </c>
    </row>
    <row r="48" spans="1:81" ht="15.75" thickBot="1">
      <c r="A48" s="22" t="s">
        <v>326</v>
      </c>
      <c r="C48" s="54">
        <f>MAX(C2:C41)</f>
        <v>2</v>
      </c>
      <c r="D48" s="54"/>
      <c r="E48" s="54"/>
      <c r="F48" s="54">
        <f t="shared" ref="F48:BX48" si="12">MAX(F2:F41)</f>
        <v>4</v>
      </c>
      <c r="G48" s="54"/>
      <c r="H48" s="54"/>
      <c r="I48" s="54">
        <f t="shared" si="12"/>
        <v>46</v>
      </c>
      <c r="J48" s="54"/>
      <c r="K48" s="54">
        <f t="shared" si="12"/>
        <v>20</v>
      </c>
      <c r="L48" s="54">
        <f t="shared" si="12"/>
        <v>87</v>
      </c>
      <c r="M48" s="54">
        <f t="shared" si="12"/>
        <v>30</v>
      </c>
      <c r="N48" s="54">
        <f t="shared" si="12"/>
        <v>40</v>
      </c>
      <c r="O48" s="54">
        <f t="shared" si="12"/>
        <v>20</v>
      </c>
      <c r="P48" s="54">
        <f t="shared" si="12"/>
        <v>20</v>
      </c>
      <c r="Q48" s="54">
        <f t="shared" si="12"/>
        <v>30</v>
      </c>
      <c r="R48" s="54">
        <f t="shared" si="12"/>
        <v>30</v>
      </c>
      <c r="S48" s="54">
        <f t="shared" si="12"/>
        <v>120</v>
      </c>
      <c r="T48" s="54">
        <f t="shared" si="12"/>
        <v>80</v>
      </c>
      <c r="U48" s="54">
        <f t="shared" si="12"/>
        <v>9</v>
      </c>
      <c r="V48" s="80"/>
      <c r="W48" s="54">
        <f t="shared" si="12"/>
        <v>79</v>
      </c>
      <c r="X48" s="54"/>
      <c r="Y48" s="54">
        <f t="shared" si="12"/>
        <v>134</v>
      </c>
      <c r="Z48" s="54">
        <f t="shared" si="12"/>
        <v>1</v>
      </c>
      <c r="AA48" s="54">
        <f t="shared" si="12"/>
        <v>1</v>
      </c>
      <c r="AB48" s="54">
        <f t="shared" si="12"/>
        <v>1</v>
      </c>
      <c r="AC48" s="54">
        <f t="shared" si="12"/>
        <v>1</v>
      </c>
      <c r="AD48" s="54">
        <f t="shared" si="12"/>
        <v>1</v>
      </c>
      <c r="AE48" s="54">
        <f t="shared" si="12"/>
        <v>1</v>
      </c>
      <c r="AF48" s="54">
        <f t="shared" si="12"/>
        <v>1</v>
      </c>
      <c r="AG48" s="54"/>
      <c r="AH48" s="54">
        <f t="shared" si="12"/>
        <v>1</v>
      </c>
      <c r="AI48" s="54"/>
      <c r="AJ48" s="54">
        <f t="shared" si="12"/>
        <v>1</v>
      </c>
      <c r="AK48" s="54">
        <f t="shared" si="12"/>
        <v>1</v>
      </c>
      <c r="AL48" s="54">
        <f t="shared" si="12"/>
        <v>1</v>
      </c>
      <c r="AM48" s="54">
        <f t="shared" si="12"/>
        <v>1</v>
      </c>
      <c r="AN48" s="54">
        <f t="shared" si="12"/>
        <v>1</v>
      </c>
      <c r="AO48" s="54">
        <f t="shared" si="12"/>
        <v>1</v>
      </c>
      <c r="AP48" s="54">
        <f t="shared" si="12"/>
        <v>1</v>
      </c>
      <c r="AQ48" s="54">
        <f t="shared" si="12"/>
        <v>1</v>
      </c>
      <c r="AR48" s="54">
        <f t="shared" si="12"/>
        <v>1</v>
      </c>
      <c r="AS48" s="54">
        <f t="shared" si="12"/>
        <v>1</v>
      </c>
      <c r="AT48" s="54">
        <f t="shared" si="12"/>
        <v>1</v>
      </c>
      <c r="AU48" s="54">
        <f t="shared" si="12"/>
        <v>1</v>
      </c>
      <c r="AV48" s="54">
        <f t="shared" si="12"/>
        <v>1</v>
      </c>
      <c r="AW48" s="54">
        <f t="shared" si="12"/>
        <v>1</v>
      </c>
      <c r="AX48" s="54">
        <f t="shared" si="12"/>
        <v>1</v>
      </c>
      <c r="AY48" s="54">
        <f t="shared" si="12"/>
        <v>1</v>
      </c>
      <c r="AZ48" s="54">
        <f t="shared" si="12"/>
        <v>1</v>
      </c>
      <c r="BA48" s="54">
        <f t="shared" si="12"/>
        <v>1</v>
      </c>
      <c r="BB48" s="54">
        <f t="shared" si="12"/>
        <v>1</v>
      </c>
      <c r="BC48" s="54">
        <f t="shared" si="12"/>
        <v>0</v>
      </c>
      <c r="BD48" s="54">
        <f t="shared" si="12"/>
        <v>1</v>
      </c>
      <c r="BE48" s="54">
        <f t="shared" si="12"/>
        <v>1</v>
      </c>
      <c r="BF48" s="54">
        <f t="shared" si="12"/>
        <v>7</v>
      </c>
      <c r="BG48" s="54">
        <f t="shared" si="12"/>
        <v>1</v>
      </c>
      <c r="BH48" s="54">
        <f t="shared" si="12"/>
        <v>1</v>
      </c>
      <c r="BI48" s="54">
        <f t="shared" si="12"/>
        <v>1</v>
      </c>
      <c r="BJ48" s="54">
        <f t="shared" si="12"/>
        <v>1</v>
      </c>
      <c r="BK48" s="54">
        <f t="shared" si="12"/>
        <v>1</v>
      </c>
      <c r="BL48" s="54">
        <f t="shared" si="12"/>
        <v>1</v>
      </c>
      <c r="BM48" s="54">
        <f t="shared" si="12"/>
        <v>1</v>
      </c>
      <c r="BN48" s="54">
        <f t="shared" si="12"/>
        <v>1</v>
      </c>
      <c r="BO48" s="54">
        <f t="shared" si="12"/>
        <v>1</v>
      </c>
      <c r="BP48" s="54">
        <f t="shared" si="12"/>
        <v>1</v>
      </c>
      <c r="BQ48" s="54">
        <f t="shared" si="12"/>
        <v>1</v>
      </c>
      <c r="BR48" s="54">
        <f t="shared" si="12"/>
        <v>1</v>
      </c>
      <c r="BS48" s="54">
        <f t="shared" si="12"/>
        <v>1</v>
      </c>
      <c r="BT48" s="54">
        <f t="shared" si="12"/>
        <v>1</v>
      </c>
      <c r="BU48" s="54">
        <f t="shared" si="12"/>
        <v>1</v>
      </c>
      <c r="BV48" s="54">
        <f t="shared" si="12"/>
        <v>1</v>
      </c>
      <c r="BW48" s="54">
        <f t="shared" si="12"/>
        <v>1</v>
      </c>
      <c r="BX48" s="54">
        <f t="shared" si="12"/>
        <v>1</v>
      </c>
      <c r="BY48" s="54">
        <f t="shared" ref="BY48:CC48" si="13">MAX(BY2:BY41)</f>
        <v>1</v>
      </c>
      <c r="BZ48" s="54">
        <f t="shared" si="13"/>
        <v>1</v>
      </c>
      <c r="CA48" s="54">
        <f t="shared" si="13"/>
        <v>1</v>
      </c>
      <c r="CB48" s="54">
        <f t="shared" si="13"/>
        <v>1</v>
      </c>
      <c r="CC48" s="54">
        <f t="shared" si="13"/>
        <v>1</v>
      </c>
    </row>
    <row r="49" spans="2:35">
      <c r="B49" s="58"/>
      <c r="C49" s="72" t="s">
        <v>327</v>
      </c>
      <c r="D49" s="66" t="s">
        <v>328</v>
      </c>
      <c r="E49" s="58"/>
      <c r="F49" s="72" t="s">
        <v>327</v>
      </c>
      <c r="G49" s="66" t="s">
        <v>328</v>
      </c>
      <c r="H49" s="74"/>
      <c r="I49" s="72" t="s">
        <v>327</v>
      </c>
      <c r="J49" s="60" t="s">
        <v>303</v>
      </c>
      <c r="S49" s="72" t="s">
        <v>327</v>
      </c>
      <c r="V49" s="81"/>
      <c r="W49" s="72" t="s">
        <v>327</v>
      </c>
      <c r="X49" s="60" t="s">
        <v>303</v>
      </c>
      <c r="AG49" s="58"/>
      <c r="AH49" s="72" t="s">
        <v>327</v>
      </c>
      <c r="AI49" s="60" t="s">
        <v>328</v>
      </c>
    </row>
    <row r="50" spans="2:35">
      <c r="B50" s="73" t="s">
        <v>329</v>
      </c>
      <c r="C50" s="23">
        <f>COUNTIF(C2:C41,"=1")</f>
        <v>23</v>
      </c>
      <c r="D50" s="67">
        <f>C50/C42</f>
        <v>0.57499999999999996</v>
      </c>
      <c r="E50" s="73" t="s">
        <v>330</v>
      </c>
      <c r="F50" s="23">
        <f>COUNTIF(F2:F41,"=0")</f>
        <v>0</v>
      </c>
      <c r="G50" s="67">
        <f>F50/F42</f>
        <v>0</v>
      </c>
      <c r="H50" s="73" t="s">
        <v>316</v>
      </c>
      <c r="I50" s="23">
        <f>COUNTIF(I$2:I$41,"&lt;=5")</f>
        <v>12</v>
      </c>
      <c r="J50" s="61">
        <f>I50/I$42</f>
        <v>0.3</v>
      </c>
      <c r="S50" s="23"/>
      <c r="V50" s="82" t="s">
        <v>346</v>
      </c>
      <c r="W50" s="23">
        <f>COUNTIF(W$2:W$41,"&lt;=10")</f>
        <v>4</v>
      </c>
      <c r="X50" s="61">
        <f t="shared" ref="X50:X57" si="14">W50/W$42</f>
        <v>0.1</v>
      </c>
      <c r="AG50" s="73" t="s">
        <v>331</v>
      </c>
      <c r="AH50" s="23">
        <f>COUNTIF(AH2:AH41,"=1")</f>
        <v>7</v>
      </c>
      <c r="AI50" s="61">
        <f>AH50/AH42</f>
        <v>0.17499999999999999</v>
      </c>
    </row>
    <row r="51" spans="2:35" ht="15.75" thickBot="1">
      <c r="B51" s="71" t="s">
        <v>332</v>
      </c>
      <c r="C51" s="62">
        <f>COUNTIF(C2:C41,"=2")</f>
        <v>17</v>
      </c>
      <c r="D51" s="68">
        <f>C51/C42</f>
        <v>0.42499999999999999</v>
      </c>
      <c r="E51" s="73" t="s">
        <v>333</v>
      </c>
      <c r="F51" s="23">
        <f>COUNTIF(F2:F41,"=1")</f>
        <v>4</v>
      </c>
      <c r="G51" s="67">
        <f>F51/F42</f>
        <v>0.1</v>
      </c>
      <c r="H51" s="75" t="s">
        <v>317</v>
      </c>
      <c r="I51" s="23">
        <f>COUNTIF(I$2:I$41,"&lt;=10")-COUNTIF(I$2:I$41,"&lt;=5")</f>
        <v>9</v>
      </c>
      <c r="J51" s="61">
        <f t="shared" ref="J51:J59" si="15">I51/I$42</f>
        <v>0.22500000000000001</v>
      </c>
      <c r="S51" s="23"/>
      <c r="V51" s="84" t="s">
        <v>352</v>
      </c>
      <c r="W51" s="23">
        <f>COUNTIF(W$2:W$41,"&lt;=20")-COUNTIF(W$2:W$41,"&lt;=10")</f>
        <v>4</v>
      </c>
      <c r="X51" s="61">
        <f t="shared" si="14"/>
        <v>0.1</v>
      </c>
      <c r="AG51" s="71" t="s">
        <v>335</v>
      </c>
      <c r="AH51" s="62">
        <f>COUNTIF(AH2:AH41,"=0")</f>
        <v>33</v>
      </c>
      <c r="AI51" s="63">
        <f>AH51/AH42</f>
        <v>0.82499999999999996</v>
      </c>
    </row>
    <row r="52" spans="2:35">
      <c r="E52" s="73" t="s">
        <v>336</v>
      </c>
      <c r="F52" s="23">
        <f>COUNTIF(F2:F41,"=2")</f>
        <v>5</v>
      </c>
      <c r="G52" s="67">
        <f>F52/F42</f>
        <v>0.125</v>
      </c>
      <c r="H52" s="75" t="s">
        <v>334</v>
      </c>
      <c r="I52" s="23">
        <f>COUNTIF(I$2:I$41,"&lt;=15")-COUNTIF(I$2:I$41,"&lt;=10")</f>
        <v>3</v>
      </c>
      <c r="J52" s="61">
        <f t="shared" si="15"/>
        <v>7.4999999999999997E-2</v>
      </c>
      <c r="S52" s="23"/>
      <c r="V52" s="84" t="s">
        <v>353</v>
      </c>
      <c r="W52" s="23">
        <f>COUNTIF(W$2:W$41,"&lt;=30")-COUNTIF(W$2:W$41,"&lt;=20")</f>
        <v>5</v>
      </c>
      <c r="X52" s="61">
        <f t="shared" si="14"/>
        <v>0.125</v>
      </c>
    </row>
    <row r="53" spans="2:35">
      <c r="E53" s="73" t="s">
        <v>338</v>
      </c>
      <c r="F53" s="23">
        <f>COUNTIF(F2:F41,"=3")</f>
        <v>19</v>
      </c>
      <c r="G53" s="67">
        <f>F53/F42</f>
        <v>0.47499999999999998</v>
      </c>
      <c r="H53" s="75" t="s">
        <v>337</v>
      </c>
      <c r="I53" s="23">
        <f>COUNTIF(I$2:I$41,"&lt;=20")-COUNTIF(I$2:I$41,"&lt;=15")</f>
        <v>5</v>
      </c>
      <c r="J53" s="61">
        <f t="shared" si="15"/>
        <v>0.125</v>
      </c>
      <c r="S53" s="23"/>
      <c r="V53" s="83" t="s">
        <v>351</v>
      </c>
      <c r="W53" s="23">
        <f>COUNTIF(W$2:W$41,"&lt;=40")-COUNTIF(W$2:W$41,"&lt;=30")</f>
        <v>4</v>
      </c>
      <c r="X53" s="61">
        <f t="shared" si="14"/>
        <v>0.1</v>
      </c>
    </row>
    <row r="54" spans="2:35">
      <c r="E54" s="73" t="s">
        <v>340</v>
      </c>
      <c r="F54" s="23">
        <f>COUNTIF(F2:F41,"=4")</f>
        <v>12</v>
      </c>
      <c r="G54" s="67">
        <f>F54/F42</f>
        <v>0.3</v>
      </c>
      <c r="H54" s="75" t="s">
        <v>339</v>
      </c>
      <c r="I54" s="23">
        <f>COUNTIF(I$2:I$41,"&lt;=25")-COUNTIF(I$2:I$41,"&lt;=20")</f>
        <v>0</v>
      </c>
      <c r="J54" s="61">
        <f t="shared" si="15"/>
        <v>0</v>
      </c>
      <c r="S54" s="23"/>
      <c r="V54" s="84" t="s">
        <v>354</v>
      </c>
      <c r="W54" s="23">
        <f>COUNTIF(W$2:W$41,"&lt;=50")-COUNTIF(W$2:W$41,"&lt;=40")</f>
        <v>14</v>
      </c>
      <c r="X54" s="61">
        <f t="shared" si="14"/>
        <v>0.35</v>
      </c>
    </row>
    <row r="55" spans="2:35" ht="15.75" thickBot="1">
      <c r="E55" s="71" t="s">
        <v>315</v>
      </c>
      <c r="F55" s="62">
        <f>COUNTIF(F2:F41,"=5")</f>
        <v>0</v>
      </c>
      <c r="G55" s="68">
        <f>F55/F42</f>
        <v>0</v>
      </c>
      <c r="H55" s="75" t="s">
        <v>341</v>
      </c>
      <c r="I55" s="23">
        <f>COUNTIF(I$2:I$41,"&lt;=30")-COUNTIF(I$2:I$41,"&lt;=25")</f>
        <v>3</v>
      </c>
      <c r="J55" s="61">
        <f t="shared" si="15"/>
        <v>7.4999999999999997E-2</v>
      </c>
      <c r="S55" s="23"/>
      <c r="V55" s="84" t="s">
        <v>356</v>
      </c>
      <c r="W55" s="23">
        <f>COUNTIF(W$2:W$41,"&lt;=60")-COUNTIF(W$2:W$41,"&lt;=50")</f>
        <v>5</v>
      </c>
      <c r="X55" s="61">
        <f t="shared" si="14"/>
        <v>0.125</v>
      </c>
    </row>
    <row r="56" spans="2:35">
      <c r="H56" s="75" t="s">
        <v>342</v>
      </c>
      <c r="I56" s="23">
        <f>COUNTIF(I$2:I$41,"&lt;=35")-COUNTIF(I$2:I$41,"&lt;=30")</f>
        <v>4</v>
      </c>
      <c r="J56" s="61">
        <f t="shared" si="15"/>
        <v>0.1</v>
      </c>
      <c r="S56" s="23"/>
      <c r="V56" s="84" t="s">
        <v>358</v>
      </c>
      <c r="W56" s="23">
        <f>COUNTIF(W$2:W$41,"&lt;=70")-COUNTIF(W$2:W$41,"&lt;=60")</f>
        <v>3</v>
      </c>
      <c r="X56" s="61">
        <f t="shared" si="14"/>
        <v>7.4999999999999997E-2</v>
      </c>
    </row>
    <row r="57" spans="2:35" ht="15.75" thickBot="1">
      <c r="G57" s="57"/>
      <c r="H57" s="75" t="s">
        <v>343</v>
      </c>
      <c r="I57" s="23">
        <f>COUNTIF(I$2:I$41,"&lt;=40")-COUNTIF(I$2:I$41,"&lt;=35")</f>
        <v>2</v>
      </c>
      <c r="J57" s="61">
        <f t="shared" si="15"/>
        <v>0.05</v>
      </c>
      <c r="S57" s="23"/>
      <c r="V57" s="85" t="s">
        <v>360</v>
      </c>
      <c r="W57" s="62">
        <f>COUNTIF(W$2:W$41,"&lt;=80")-COUNTIF(W$2:W$41,"&lt;=70")</f>
        <v>1</v>
      </c>
      <c r="X57" s="63">
        <f t="shared" si="14"/>
        <v>2.5000000000000001E-2</v>
      </c>
    </row>
    <row r="58" spans="2:35">
      <c r="H58" s="75" t="s">
        <v>344</v>
      </c>
      <c r="I58" s="23">
        <f>COUNTIF(I$2:I$41,"&lt;=45")-COUNTIF(I$2:I$41,"&lt;=40")</f>
        <v>1</v>
      </c>
      <c r="J58" s="61">
        <f t="shared" si="15"/>
        <v>2.5000000000000001E-2</v>
      </c>
      <c r="S58" s="23"/>
    </row>
    <row r="59" spans="2:35" ht="15.75" thickBot="1">
      <c r="H59" s="76" t="s">
        <v>345</v>
      </c>
      <c r="I59" s="62">
        <f>COUNTIF(I$2:I$41,"&lt;=50")-COUNTIF(I$2:I$41,"&lt;=45")</f>
        <v>1</v>
      </c>
      <c r="J59" s="63">
        <f t="shared" si="15"/>
        <v>2.5000000000000001E-2</v>
      </c>
      <c r="S59" s="23"/>
    </row>
    <row r="60" spans="2:35">
      <c r="S60" s="23"/>
    </row>
    <row r="61" spans="2:35" ht="15.75" thickBot="1">
      <c r="S61" s="62"/>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sheetPr>
    <tabColor rgb="FFFFFF00"/>
  </sheetPr>
  <dimension ref="B17:K26"/>
  <sheetViews>
    <sheetView zoomScale="80" zoomScaleNormal="80" workbookViewId="0">
      <selection sqref="A1:XFD1048576"/>
    </sheetView>
  </sheetViews>
  <sheetFormatPr defaultRowHeight="13.5"/>
  <cols>
    <col min="1" max="1" width="4" customWidth="1"/>
    <col min="2" max="2" width="11.125" customWidth="1"/>
    <col min="4" max="4" width="11.875" customWidth="1"/>
    <col min="7" max="7" width="11.25" customWidth="1"/>
  </cols>
  <sheetData>
    <row r="17" spans="2:11" ht="15">
      <c r="B17" s="69" t="s">
        <v>309</v>
      </c>
      <c r="C17" s="23">
        <v>0</v>
      </c>
      <c r="F17" s="73" t="s">
        <v>316</v>
      </c>
      <c r="G17" s="23">
        <v>12</v>
      </c>
      <c r="J17" s="82" t="s">
        <v>346</v>
      </c>
      <c r="K17" s="23">
        <v>4</v>
      </c>
    </row>
    <row r="18" spans="2:11" ht="15">
      <c r="B18" s="69" t="s">
        <v>310</v>
      </c>
      <c r="C18" s="23">
        <v>4</v>
      </c>
      <c r="F18" s="75" t="s">
        <v>317</v>
      </c>
      <c r="G18" s="23">
        <v>9</v>
      </c>
      <c r="J18" s="84" t="s">
        <v>347</v>
      </c>
      <c r="K18" s="23">
        <v>4</v>
      </c>
    </row>
    <row r="19" spans="2:11" ht="15">
      <c r="B19" s="69" t="s">
        <v>311</v>
      </c>
      <c r="C19" s="23">
        <v>5</v>
      </c>
      <c r="F19" s="75" t="s">
        <v>361</v>
      </c>
      <c r="G19" s="23">
        <v>3</v>
      </c>
      <c r="J19" s="84" t="s">
        <v>348</v>
      </c>
      <c r="K19" s="23">
        <v>5</v>
      </c>
    </row>
    <row r="20" spans="2:11" ht="15">
      <c r="B20" s="69" t="s">
        <v>312</v>
      </c>
      <c r="C20" s="23">
        <v>19</v>
      </c>
      <c r="F20" s="75" t="s">
        <v>318</v>
      </c>
      <c r="G20" s="23">
        <v>5</v>
      </c>
      <c r="J20" s="83" t="s">
        <v>349</v>
      </c>
      <c r="K20" s="23">
        <v>4</v>
      </c>
    </row>
    <row r="21" spans="2:11" ht="15">
      <c r="B21" s="69" t="s">
        <v>313</v>
      </c>
      <c r="C21" s="23">
        <v>12</v>
      </c>
      <c r="F21" s="75" t="s">
        <v>362</v>
      </c>
      <c r="G21" s="23">
        <v>0</v>
      </c>
      <c r="J21" s="84" t="s">
        <v>350</v>
      </c>
      <c r="K21" s="23">
        <v>14</v>
      </c>
    </row>
    <row r="22" spans="2:11" ht="15.75" thickBot="1">
      <c r="B22" s="71" t="s">
        <v>314</v>
      </c>
      <c r="C22" s="62">
        <v>0</v>
      </c>
      <c r="F22" s="75" t="s">
        <v>363</v>
      </c>
      <c r="G22" s="23">
        <v>3</v>
      </c>
      <c r="J22" s="84" t="s">
        <v>355</v>
      </c>
      <c r="K22" s="23">
        <v>5</v>
      </c>
    </row>
    <row r="23" spans="2:11" ht="15">
      <c r="F23" s="75" t="s">
        <v>364</v>
      </c>
      <c r="G23" s="23">
        <v>4</v>
      </c>
      <c r="J23" s="84" t="s">
        <v>357</v>
      </c>
      <c r="K23" s="23">
        <v>3</v>
      </c>
    </row>
    <row r="24" spans="2:11" ht="15.75" thickBot="1">
      <c r="F24" s="75" t="s">
        <v>365</v>
      </c>
      <c r="G24" s="23">
        <v>2</v>
      </c>
      <c r="J24" s="85" t="s">
        <v>359</v>
      </c>
      <c r="K24" s="62">
        <v>1</v>
      </c>
    </row>
    <row r="25" spans="2:11" ht="15">
      <c r="F25" s="75" t="s">
        <v>366</v>
      </c>
      <c r="G25" s="23">
        <v>1</v>
      </c>
      <c r="H25" s="64"/>
      <c r="I25" s="15"/>
      <c r="J25" s="22"/>
    </row>
    <row r="26" spans="2:11" ht="15.75" thickBot="1">
      <c r="F26" s="76" t="s">
        <v>319</v>
      </c>
      <c r="G26" s="62">
        <v>1</v>
      </c>
      <c r="H26" s="64"/>
      <c r="I26" s="15"/>
      <c r="J26" s="22"/>
    </row>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vt:i4>
      </vt:variant>
    </vt:vector>
  </HeadingPairs>
  <TitlesOfParts>
    <vt:vector size="16" baseType="lpstr">
      <vt:lpstr>質問票(授業用Old)</vt:lpstr>
      <vt:lpstr>結果異常値無</vt:lpstr>
      <vt:lpstr>結果異常値あり</vt:lpstr>
      <vt:lpstr>MakeDummy</vt:lpstr>
      <vt:lpstr>異常値検出</vt:lpstr>
      <vt:lpstr>要約</vt:lpstr>
      <vt:lpstr>表1</vt:lpstr>
      <vt:lpstr>表1数値</vt:lpstr>
      <vt:lpstr>ヒストグラム)</vt:lpstr>
      <vt:lpstr>円グラフ</vt:lpstr>
      <vt:lpstr>複数回答グラフ</vt:lpstr>
      <vt:lpstr>折れ線グラフ</vt:lpstr>
      <vt:lpstr>クロス表2A</vt:lpstr>
      <vt:lpstr>クロス表グラフ</vt:lpstr>
      <vt:lpstr>クロス表2B</vt:lpstr>
      <vt:lpstr>'質問票(授業用Old)'!Print_Area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2014-04-25T06:39:08Z</dcterms:modified>
</cp:coreProperties>
</file>